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105" windowHeight="4695" tabRatio="967" activeTab="1"/>
  </bookViews>
  <sheets>
    <sheet name="1.표지" sheetId="1" r:id="rId1"/>
    <sheet name="2.목차" sheetId="2" r:id="rId2"/>
    <sheet name="3.사업보고서" sheetId="3" r:id="rId3"/>
    <sheet name="4.사업.수지" sheetId="4" r:id="rId4"/>
    <sheet name="5.이사.대의원회" sheetId="5" r:id="rId5"/>
    <sheet name="6.임직원" sheetId="6" r:id="rId6"/>
    <sheet name="7.통합(BS)" sheetId="7" r:id="rId7"/>
    <sheet name="8.통합(PL)" sheetId="8" r:id="rId8"/>
    <sheet name="9.잉여금처분" sheetId="9" r:id="rId9"/>
    <sheet name="13.감사의견서" sheetId="10" r:id="rId10"/>
    <sheet name="교육지원사업비" sheetId="11" r:id="rId11"/>
  </sheets>
  <externalReferences>
    <externalReference r:id="rId14"/>
    <externalReference r:id="rId15"/>
    <externalReference r:id="rId16"/>
  </externalReferences>
  <definedNames>
    <definedName name="결손금처리">#REF!,#REF!,#REF!,#REF!,#REF!,#REF!</definedName>
    <definedName name="경비">#REF!,#REF!,#REF!</definedName>
    <definedName name="고정자산">#REF!,#REF!,#REF!,#REF!,#REF!,#REF!,#REF!,#REF!,#REF!,#REF!,#REF!</definedName>
    <definedName name="공제농작물">#REF!,#REF!,#REF!,#REF!,#REF!,#REF!,#REF!,#REF!,#REF!,#REF!,#REF!,#REF!,#REF!,#REF!</definedName>
    <definedName name="공제사업비용">#REF!,#REF!,#REF!,#REF!,#REF!,#REF!,#REF!,#REF!,#REF!,#REF!</definedName>
    <definedName name="공제사업수익">'[1]13.공제수익, 14. 공제비용'!$C$7:$D$18,'[1]13.공제수익, 14. 공제비용'!$F$7:$G$18,'[1]13.공제수익, 14. 공제비용'!$I$7:$I$18</definedName>
    <definedName name="기타손익">'[3]기타손익(5)'!$C$6:$G$14,'[3]기타손익(5)'!$C$16:$G$17,'[3]기타손익(5)'!$C$29:$D$35,'[3]기타손익(5)'!$F$29:$F$35,'[3]기타손익(5)'!$J$29:$K$35,'[3]기타손익(5)'!$M$29:$M$35,'[3]기타손익(5)'!$C$37:$D$41,'[3]기타손익(5)'!$F$37:$F$41,'[3]기타손익(5)'!$J$37:$K$41,'[3]기타손익(5)'!$M$37:$M$41,'[3]기타손익(5)'!$D$47:$M$50</definedName>
    <definedName name="대손충당금">#REF!,#REF!,#REF!,#REF!,#REF!,#REF!,#REF!,#REF!,#REF!,#REF!,#REF!,#REF!,#REF!,#REF!,#REF!,#REF!,#REF!</definedName>
    <definedName name="대손충당금2">#REF!</definedName>
    <definedName name="대출금이자">'[1]4.대출금이자계산'!$C$9:$D$20,'[1]4.대출금이자계산'!$F$9:$J$20,'[1]4.대출금이자계산'!$M$9:$R$20,'[1]4.대출금이자계산'!$C$23:$D$39,'[1]4.대출금이자계산'!$F$23:$J$39,'[1]4.대출금이자계산'!$M$23:$R$39</definedName>
    <definedName name="부문별추정손익">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</definedName>
    <definedName name="부문별추정손익2">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</definedName>
    <definedName name="부문별추정손익3">'[1]2.부문별추정손익'!#REF!</definedName>
    <definedName name="사업외">#REF!,#REF!,#REF!,#REF!,#REF!,#REF!,#REF!,#REF!,#REF!</definedName>
    <definedName name="신용기타비용">'[1]9.신용기타비용'!#REF!,'[1]9.신용기타비용'!#REF!,'[1]9.신용기타비용'!#REF!,'[1]9.신용기타비용'!#REF!,'[1]9.신용기타비용'!#REF!,'[1]9.신용기타비용'!#REF!,'[1]9.신용기타비용'!$D$9:$E$14,'[1]9.신용기타비용'!$G$9:$H$14</definedName>
    <definedName name="신용기타수익">'[1]8.신용기타수익'!$E$8:$F$22,'[1]8.신용기타수익'!$H$8:$I$22,'[1]8.신용기타수익'!$E$24:$F$36,'[1]8.신용기타수익'!$H$24:$I$36,'[1]8.신용기타수익'!$E$40:$F$40,'[1]8.신용기타수익'!$H$40:$I$40,'[1]8.신용기타수익'!$E$42:$F$47,'[1]8.신용기타수익'!$H$42:$I$47,'[1]8.신용기타수익'!$E$49:$F$52,'[1]8.신용기타수익'!$H$49:$I$52,'[1]8.신용기타수익'!$E$54:$F$55,'[1]8.신용기타수익'!$H$54:$I$55</definedName>
    <definedName name="신용보정">#REF!,#REF!,#REF!,#REF!,#REF!,#REF!,#REF!,#REF!,#REF!,#REF!,#REF!,#REF!</definedName>
    <definedName name="신용손익1">#REF!,#REF!,#REF!,#REF!,#REF!,#REF!,#REF!,#REF!</definedName>
    <definedName name="신용손익2">#REF!,#REF!,#REF!,#REF!,#REF!,#REF!,#REF!,#REF!,#REF!,#REF!</definedName>
    <definedName name="연말추정">'[1]1.연말추정사업'!$D$14:$E$15,'[1]1.연말추정사업'!$G$14:$I$15,'[1]1.연말추정사업'!$D$17:$E$19,'[1]1.연말추정사업'!$G$17:$I$19,'[1]1.연말추정사업'!$D$21:$E$23,'[1]1.연말추정사업'!$G$21:$I$23,'[1]1.연말추정사업'!$D$24:$D$27,'[1]1.연말추정사업'!$D$29:$E$30,'[1]1.연말추정사업'!$G$29:$G$30,'[1]1.연말추정사업'!$D$32:$E$39,'[1]1.연말추정사업'!$G$32:$I$32,'[1]1.연말추정사업'!$G$33:$G$39,'[1]1.연말추정사업'!$I$33,'[1]1.연말추정사업'!$H$37:$I$39</definedName>
    <definedName name="예수금이자">'[1]5.예수금이자계산'!$B$8:$C$19,'[1]5.예수금이자계산'!$E$8:$E$19,'[1]5.예수금이자계산'!$H$8:$H$19,'[1]5.예수금이자계산'!$I$12,'[1]5.예수금이자계산'!$I$14,'[1]5.예수금이자계산'!$J$8:$J$19</definedName>
    <definedName name="예치금이자">'[1]7.예치금이자계산'!$D$7:$E$11,'[1]7.예치금이자계산'!$G$7:$G$11,'[1]7.예치금이자계산'!$I$7:$I$11</definedName>
    <definedName name="인건비">'[1]15. 판매관리비'!$E$6:$G$16,'[1]15. 판매관리비'!$E$18:$G$32,'[1]15. 판매관리비'!$E$34:$G$34,'[1]15. 판매관리비'!$E$37:$F$37,'[1]15. 판매관리비'!$E$38:$G$39</definedName>
    <definedName name="인건비조합원">'[3]인건비,조합원'!$C$5:$N$6,'[3]인건비,조합원'!$C$16:$F$19,'[3]인건비,조합원'!$H$16:$P$19,'[3]인건비,조합원'!$D$33:$I$33,'[3]인건비,조합원'!$N$33:$O$33,'[3]인건비,조합원'!$C$38:$Q$39,'[3]인건비,조합원'!$C$47:$H$48,'[3]인건비,조합원'!$K$47:$N$48</definedName>
    <definedName name="일반보정">#REF!,#REF!,#REF!,#REF!,#REF!,#REF!,#REF!,#REF!,#REF!,#REF!,#REF!,#REF!,#REF!,#REF!,#REF!,#REF!</definedName>
    <definedName name="일반사업비용">#REF!,#REF!,#REF!,#REF!,#REF!,#REF!,#REF!,#REF!,#REF!,#REF!,#REF!,#REF!,#REF!,#REF!,#REF!,#REF!</definedName>
    <definedName name="일반사업비용2">#REF!,#REF!</definedName>
    <definedName name="일반사업수익">#REF!,#REF!,#REF!,#REF!,#REF!,#REF!,#REF!,#REF!,#REF!,#REF!,#REF!,#REF!,#REF!,#REF!,#REF!,#REF!</definedName>
    <definedName name="일반사업수익2">#REF!,#REF!,#REF!,#REF!</definedName>
    <definedName name="일반손익1">#REF!,#REF!,#REF!,#REF!,#REF!,#REF!,#REF!</definedName>
    <definedName name="일반손익2">#REF!,#REF!,#REF!,#REF!,#REF!,#REF!,#REF!</definedName>
    <definedName name="일반손익31">#REF!,#REF!,#REF!,#REF!,#REF!,#REF!,#REF!,#REF!,#REF!,#REF!,#REF!,#REF!,#REF!,#REF!,#REF!</definedName>
    <definedName name="일반손익32">#REF!,#REF!,#REF!,#REF!,#REF!,#REF!,#REF!,#REF!,#REF!,#REF!</definedName>
    <definedName name="잉여금처분">#REF!,#REF!,#REF!,#REF!,#REF!,#REF!,#REF!,#REF!,#REF!,#REF!,#REF!,#REF!,#REF!,#REF!,#REF!,#REF!</definedName>
    <definedName name="자금운용">'[1]3.종합자금(신용-운용)'!$D$7:$L$17,'[1]3.종합자금(신용-운용)'!$D$19:$L$33,'[1]3.종합자금(신용-운용)'!$D$35:$L$51,'[1]3.종합자금(신용-운용)'!$D$66:$L$74,'[1]3.종합자금(신용-운용)'!#REF!</definedName>
    <definedName name="자금조달">'[1]3-3.조달(일반)'!#REF!,'[1]3-3.조달(일반)'!#REF!,'[1]3-3.조달(일반)'!#REF!,'[1]3-3.조달(일반)'!#REF!,'[1]3-3.조달(일반)'!#REF!</definedName>
    <definedName name="준조합원지분">'[3]준조합원,지분'!$C$7:$F$9,'[3]준조합원,지분'!$C$15:$I$15,'[3]준조합원,지분'!$C$21:$I$21,'[3]준조합원,지분'!$C$32:$G$33,'[3]준조합원,지분'!$I$32:$I$33,'[3]준조합원,지분'!$C$43:$E$43,'[3]준조합원,지분'!$G$43:$I$43,'[3]준조합원,지분'!$C$52:$E$52,'[3]준조합원,지분'!$G$52:$I$52</definedName>
    <definedName name="지도사업비">'[1]17.교육지원. 법인세'!$C$6:$E$12,'[1]17.교육지원. 법인세'!$C$14:$E$18,'[1]17.교육지원. 법인세'!#REF!</definedName>
    <definedName name="차입금">#REF!,#REF!,#REF!,#REF!,#REF!,#REF!,#REF!,#REF!,#REF!</definedName>
    <definedName name="차입금이자">'[1]6.차입금이자계산'!$D$8:$F$13,'[1]6.차입금이자계산'!$H$8:$J$13,'[1]6.차입금이자계산'!$D$15:$F$33,'[1]6.차입금이자계산'!$H$15:$J$33,'[1]6.차입금이자계산'!$D$35:$F$35,'[1]6.차입금이자계산'!$H$35:$J$35,'[1]6.차입금이자계산'!#REF!,'[1]6.차입금이자계산'!#REF!,'[1]6.차입금이자계산'!#REF!,'[1]6.차입금이자계산'!#REF!,'[1]6.차입금이자계산'!#REF!,'[1]6.차입금이자계산'!#REF!,'[1]6.차입금이자계산'!#REF!</definedName>
    <definedName name="평균종사인원">'[3]평균종사인원'!$C$7:$F$7,'[3]평균종사인원'!$I$7:$L$7,'[3]평균종사인원'!$O$7,'[3]평균종사인원'!$C$14:$G$25,'[3]평균종사인원'!$I$14:$R$25,'[3]평균종사인원'!$C$28:$G$35,'[3]평균종사인원'!$I$28:$R$35,'[3]평균종사인원'!$C$45:$G$56,'[3]평균종사인원'!$I$45:$R$56</definedName>
    <definedName name="_xlnm.Print_Area" localSheetId="0">'1.표지'!$A$1:$D$26</definedName>
    <definedName name="_xlnm.Print_Area" localSheetId="1">'2.목차'!$A$1:$J$30</definedName>
    <definedName name="_xlnm.Print_Area" localSheetId="2">'3.사업보고서'!$A$1:$G$74</definedName>
    <definedName name="_xlnm.Print_Area" localSheetId="3">'4.사업.수지'!$A$1:$J$57</definedName>
    <definedName name="_xlnm.Print_Area" localSheetId="4">'5.이사.대의원회'!$A$1:$M$61</definedName>
    <definedName name="_xlnm.Print_Area" localSheetId="6">'7.통합(BS)'!$A$1:$I$103</definedName>
    <definedName name="_xlnm.Print_Area" localSheetId="7">'8.통합(PL)'!$A$1:$H$101</definedName>
    <definedName name="_xlnm.Print_Area" localSheetId="8">'9.잉여금처분'!$A$1:$F$44</definedName>
    <definedName name="_xlnm.Print_Area" localSheetId="10">'교육지원사업비'!$A$1:$E$36</definedName>
  </definedNames>
  <calcPr fullCalcOnLoad="1"/>
</workbook>
</file>

<file path=xl/comments7.xml><?xml version="1.0" encoding="utf-8"?>
<comments xmlns="http://schemas.openxmlformats.org/spreadsheetml/2006/main">
  <authors>
    <author>lee kwangil</author>
  </authors>
  <commentList>
    <comment ref="A1" authorId="0">
      <text>
        <r>
          <rPr>
            <b/>
            <sz val="9"/>
            <rFont val="굴림"/>
            <family val="3"/>
          </rPr>
          <t>아래 주) 필독 후 작성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lee kwangil</author>
  </authors>
  <commentList>
    <comment ref="A1" authorId="0">
      <text>
        <r>
          <rPr>
            <b/>
            <sz val="9"/>
            <rFont val="굴림"/>
            <family val="3"/>
          </rPr>
          <t>아래 주) 필독 후 작성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이건준</author>
  </authors>
  <commentList>
    <comment ref="B23" authorId="0">
      <text>
        <r>
          <rPr>
            <b/>
            <sz val="9"/>
            <rFont val="굴림"/>
            <family val="3"/>
          </rPr>
          <t>관련 정관을 개정하지 못한 조합은 본란을 삭제하고, 해당 적립금을 차기이월금으로 이월함(2007년결산지도기준 참조)</t>
        </r>
      </text>
    </comment>
  </commentList>
</comments>
</file>

<file path=xl/sharedStrings.xml><?xml version="1.0" encoding="utf-8"?>
<sst xmlns="http://schemas.openxmlformats.org/spreadsheetml/2006/main" count="869" uniqueCount="744">
  <si>
    <t xml:space="preserve"> 한 경영개선에 최선을 다 하겠습니다.</t>
  </si>
  <si>
    <t xml:space="preserve"> 뿐만 아니라 신용사업에 있어 중요하다 할 수 있는 자금 운영에 있어서도 타 금융기관 및 조합과도 당당히 경</t>
  </si>
  <si>
    <t xml:space="preserve"> 쟁하여 결코 뒤지지 않는 실적을 보이고 있어 지난 해보다 월등한 사업신장을 거양하고 있습니다.</t>
  </si>
  <si>
    <t xml:space="preserve">    최근 각종 비용성 원가의 증가로 인하여 가축사육에 가장 큰 비중을 차지하는 사료가격의 인상이 계속됨에 </t>
  </si>
  <si>
    <t xml:space="preserve"> 따라 조합원의 어려움이 자중되고 있는가운데 가격인상의 최대 억제와 원할한 수급조절을 위하여 노력하고 </t>
  </si>
  <si>
    <t xml:space="preserve"> 있습니다.</t>
  </si>
  <si>
    <t xml:space="preserve"> 지도과 및 사료공장 컨설턴트와 함께 농가를 순회하며 사양컨설팅을 실시하고 있으며 특히 조사료(볏짚) 수확</t>
  </si>
  <si>
    <t xml:space="preserve"> 기 일기악화에 따라 조사료 확보에 어려움을 겪는 조합원의 수입건초 주문물량이 폭증하는 가운데 최대한의 </t>
  </si>
  <si>
    <t xml:space="preserve"> 물량확보와 신속공급을 위하여 최선을 다하고 있습니다.</t>
  </si>
  <si>
    <t xml:space="preserve">    군납조합원선정 기준(안)을 작성 보완하여 공정한 농가선정이 이루어 질 수 있도록 노력하고 있으며 군납물</t>
  </si>
  <si>
    <t xml:space="preserve"> 량에 대한 생산지도를 통하여 계획생산에 의하여 원할한 납품이 이루어 질 수 있도록 지도하고 있으며 군납 </t>
  </si>
  <si>
    <t xml:space="preserve"> 민원방지를 위하여 납품축산물의 품질관리에 주력하고 있습니다.</t>
  </si>
  <si>
    <t xml:space="preserve"> 또한 판매사업 확대를 위한 한우, 돼지의 공판장 계통출하 유도를 위하여 지도과와 협조하여 무이자 선급금의 </t>
  </si>
  <si>
    <t xml:space="preserve"> 소득 증대를 위하여 노력하고 있습니다.</t>
  </si>
  <si>
    <t xml:space="preserve"> 지원을 확대하는 한편 출하 우수축에 대하여 별도의 출하장려금을 지원하는 등 사업 참여 확대와 출하조합원의</t>
  </si>
  <si>
    <t xml:space="preserve">    소비자의 믿을 수 있는 농축산물의 선호와 인터넷쇼핑 사업의 확대를 통하여 산지축산물의 직거래 소비가</t>
  </si>
  <si>
    <t xml:space="preserve"> 관내외 조합과의 직거래를 확대하는 등 축산물 판매처의 급속한 증가로 마트사업은 지속적인 성장을 보일 것</t>
  </si>
  <si>
    <t xml:space="preserve"> 으로 예상됩니다.</t>
  </si>
  <si>
    <t xml:space="preserve"> 그러나 안정적인 브랜드 밑소의 확보와 유통전문인력 배치 및 상품 공급체계의 획기적인 변화가 필요한 반면 </t>
  </si>
  <si>
    <t xml:space="preserve"> 인력 추가배치 운영에 따른 경영상의 어려움은 해결해야 할 과제로 남아 있으며 거래처 확대에 따른 각종 기기</t>
  </si>
  <si>
    <t xml:space="preserve"> (이력시스템 등) 설치와 작업요구조건 충족을 위한 기계(수축포장기 등)류의 신규설치로 많은 업무용 고정자산</t>
  </si>
  <si>
    <t xml:space="preserve"> 의 투자가 필요한 어려움이 있습니다.</t>
  </si>
  <si>
    <t xml:space="preserve"> 많은 한계와 어려움 속에서도 마트사업 활성화를 통하여 "늘푸름"의 전국화 및 브랜드 가치 제고에 큰 역할을</t>
  </si>
  <si>
    <t xml:space="preserve"> 하고 있습니다.</t>
  </si>
  <si>
    <t>전기실적(A)
(2006년도)</t>
  </si>
  <si>
    <t>금기계획(B)
(2007년도)</t>
  </si>
  <si>
    <t>금기실적(C)
(2007년도)</t>
  </si>
  <si>
    <t>신
용</t>
  </si>
  <si>
    <r>
      <t>계</t>
    </r>
    <r>
      <rPr>
        <b/>
        <sz val="15"/>
        <rFont val="돋움"/>
        <family val="3"/>
      </rPr>
      <t>(a)</t>
    </r>
  </si>
  <si>
    <t>(축산자재)</t>
  </si>
  <si>
    <r>
      <t xml:space="preserve">  계</t>
    </r>
    <r>
      <rPr>
        <b/>
        <sz val="15"/>
        <rFont val="돋움"/>
        <family val="3"/>
      </rPr>
      <t>(b)</t>
    </r>
  </si>
  <si>
    <r>
      <t>공 제 료</t>
    </r>
    <r>
      <rPr>
        <b/>
        <sz val="15"/>
        <rFont val="돋움"/>
        <family val="3"/>
      </rPr>
      <t>(c)</t>
    </r>
  </si>
  <si>
    <r>
      <t>사 업 량 계</t>
    </r>
    <r>
      <rPr>
        <b/>
        <sz val="15"/>
        <rFont val="돋움"/>
        <family val="3"/>
      </rPr>
      <t>(a＋b＋c)</t>
    </r>
  </si>
  <si>
    <t xml:space="preserve">평   잔  </t>
  </si>
  <si>
    <t>평   잔</t>
  </si>
  <si>
    <t>(경제사업영업수익&lt;매출액&gt;)</t>
  </si>
  <si>
    <t>(공제사업영업수익&lt;공제수익&gt;)</t>
  </si>
  <si>
    <t>(경제사업영업비용&lt;매출원가&gt;)</t>
  </si>
  <si>
    <t>(공제사업영업비용&lt;공제비용&gt;)</t>
  </si>
  <si>
    <t>(교 육 지 원 사 업 손 익)(f)</t>
  </si>
  <si>
    <t>(영 업 외 손 익)(g)</t>
  </si>
  <si>
    <t>(기 타 손 익)(i)</t>
  </si>
  <si>
    <t>법인세차감전순손익(j=h+i)</t>
  </si>
  <si>
    <t>(법 인 세 비 용)(k)</t>
  </si>
  <si>
    <t>당 기 순 손 익(j-k)</t>
  </si>
  <si>
    <t>비     고</t>
  </si>
  <si>
    <t>(단위:천원)</t>
  </si>
  <si>
    <t>개최연월일</t>
  </si>
  <si>
    <t>참석인원</t>
  </si>
  <si>
    <t>주요 의결사항</t>
  </si>
  <si>
    <t>개최연월일</t>
  </si>
  <si>
    <t>참석인원</t>
  </si>
  <si>
    <t>주요 의결사항</t>
  </si>
  <si>
    <t>2007. 1. 11</t>
  </si>
  <si>
    <t>12 명</t>
  </si>
  <si>
    <t xml:space="preserve"> 신규조합원 자격심사 및 가입승인(안)        배합사료 외상거래 한도승인(안)  </t>
  </si>
  <si>
    <t xml:space="preserve"> 고정자산 취득승인(안)                            유통활성화사업 자금지원(안)</t>
  </si>
  <si>
    <t xml:space="preserve"> 징계변상업무 처리준칙(안)                      제규정 개정(안)</t>
  </si>
  <si>
    <t xml:space="preserve"> 2006년 결산 사업준비금 및 이용고 배당 처리승인(안)</t>
  </si>
  <si>
    <t>2007. 2. 14</t>
  </si>
  <si>
    <t xml:space="preserve"> 고정자산 취득승인(안)                            제규정 개정(안)</t>
  </si>
  <si>
    <t xml:space="preserve"> 2007년 조합 대의원 선거일 결정(안)          임원보수 및 실비변상 규약개정(안)</t>
  </si>
  <si>
    <t>2007. 3. 30</t>
  </si>
  <si>
    <t>2007. 4. 27</t>
  </si>
  <si>
    <t>11 명</t>
  </si>
  <si>
    <t>2007. 5. 29</t>
  </si>
  <si>
    <t xml:space="preserve"> 신규조합원 자격심사 및 가입승인(안)        고정자산 취득 및 제각승인(안)  </t>
  </si>
  <si>
    <t xml:space="preserve"> 2007년 외부회계감사를 위한 감사인 선임(안)</t>
  </si>
  <si>
    <t>2007. 6. 26</t>
  </si>
  <si>
    <t>2007. 7. 30</t>
  </si>
  <si>
    <t xml:space="preserve"> 고정자산 취득 및 제각승인(안)                 제규정 개정(안)</t>
  </si>
  <si>
    <t>2007. 8. 27</t>
  </si>
  <si>
    <t>2007. 9. 21</t>
  </si>
  <si>
    <t>2007. 10. 26</t>
  </si>
  <si>
    <t xml:space="preserve"> 고정자산 취득 및 제각승인(안)                 예산(항간)의 조정(안)</t>
  </si>
  <si>
    <t xml:space="preserve"> 무자격조합원 탈퇴처리(안)                      영업외비용 지출(안)</t>
  </si>
  <si>
    <t>2007. 11. 20</t>
  </si>
  <si>
    <t>10 명</t>
  </si>
  <si>
    <t xml:space="preserve"> 고정자산 취득승인(안)</t>
  </si>
  <si>
    <t>2007. 12. 20</t>
  </si>
  <si>
    <t xml:space="preserve"> 고정자산 취득승인(안)                            2008년 수육류 군납조합원 선정기준(안)</t>
  </si>
  <si>
    <t xml:space="preserve"> 생축사업 자산실사에 따른 평가손익 처리승인(안)</t>
  </si>
  <si>
    <t xml:space="preserve"> 2008년 차입금 최고한도에 대한 한도약정 승인(안)             제규정 개정(안)</t>
  </si>
  <si>
    <t>기 중 가 입</t>
  </si>
  <si>
    <t>기 중 탈 퇴</t>
  </si>
  <si>
    <t>당기말현재</t>
  </si>
  <si>
    <t>당기말농가호수</t>
  </si>
  <si>
    <t>대 의 원 수</t>
  </si>
  <si>
    <t>(        )</t>
  </si>
  <si>
    <t>2,542( 184 )</t>
  </si>
  <si>
    <t>4,777(      )</t>
  </si>
  <si>
    <t>4,077(     )</t>
  </si>
  <si>
    <t>2,495(147 )</t>
  </si>
  <si>
    <t>(단위:명)</t>
  </si>
  <si>
    <t>제 ( 42 )기 2007년 12월 31일 현재</t>
  </si>
  <si>
    <t>제 ( 41 )기 2006년 12월 31일 현재</t>
  </si>
  <si>
    <t>추 곡 수 매 선 수 금</t>
  </si>
  <si>
    <t>(현재가치할인차금)</t>
  </si>
  <si>
    <t>(재고자산평가손실누계액)</t>
  </si>
  <si>
    <t>신용카드수탁취급계정</t>
  </si>
  <si>
    <t>(차입금대충)</t>
  </si>
  <si>
    <t>(대손충당금)</t>
  </si>
  <si>
    <t xml:space="preserve">부 </t>
  </si>
  <si>
    <t>예수금(일반)</t>
  </si>
  <si>
    <t>추 곡 수 매 선 금</t>
  </si>
  <si>
    <t>위촉사업예수금</t>
  </si>
  <si>
    <t>수탁수매예수금</t>
  </si>
  <si>
    <t>(현재가치할인차금)</t>
  </si>
  <si>
    <t>채</t>
  </si>
  <si>
    <t>신용기프트카드충전액</t>
  </si>
  <si>
    <t>잡부채</t>
  </si>
  <si>
    <t xml:space="preserve">Ⅱ.금 융 업 예 수 금 </t>
  </si>
  <si>
    <t>단기매도가능증권(일반)</t>
  </si>
  <si>
    <t>기 타 의 당 좌 자 산</t>
  </si>
  <si>
    <t>Ⅲ. 금  융  업  차  입  금</t>
  </si>
  <si>
    <t>(대손충당금)</t>
  </si>
  <si>
    <t>잡자산</t>
  </si>
  <si>
    <t>공제사업채무</t>
  </si>
  <si>
    <t>Ⅱ. 금  융  업  예  치  금</t>
  </si>
  <si>
    <t>Ⅴ. 비  유  동  부  채</t>
  </si>
  <si>
    <t>장 기 차 입 금</t>
  </si>
  <si>
    <t>(대  손  충  당  금)</t>
  </si>
  <si>
    <t>(대 손 충 당 금)</t>
  </si>
  <si>
    <t>공동사업기금</t>
  </si>
  <si>
    <t>헬퍼사업기금</t>
  </si>
  <si>
    <t>송아지생산안정자금</t>
  </si>
  <si>
    <t>젖소검정사업기금</t>
  </si>
  <si>
    <t>비유동자산</t>
  </si>
  <si>
    <t>유통손실보전자금</t>
  </si>
  <si>
    <t>(1)</t>
  </si>
  <si>
    <t>계통출자금</t>
  </si>
  <si>
    <t>공동사업투자금</t>
  </si>
  <si>
    <t>(퇴 직 금 운 용 자 산)</t>
  </si>
  <si>
    <t>매도가능증권</t>
  </si>
  <si>
    <t>인수고정자산미지급금</t>
  </si>
  <si>
    <t>만기보유증권</t>
  </si>
  <si>
    <t>이용고환원충당금</t>
  </si>
  <si>
    <t>지분법적용투자주식</t>
  </si>
  <si>
    <t>기타충당금</t>
  </si>
  <si>
    <t>장기대여금</t>
  </si>
  <si>
    <t>부 채 합 계</t>
  </si>
  <si>
    <t>비업무용자산</t>
  </si>
  <si>
    <t>(2)</t>
  </si>
  <si>
    <t>(보조금)</t>
  </si>
  <si>
    <t>가입금</t>
  </si>
  <si>
    <t>(유형자산감액손실)</t>
  </si>
  <si>
    <t>자</t>
  </si>
  <si>
    <t>우선출자금</t>
  </si>
  <si>
    <t>건물</t>
  </si>
  <si>
    <t>(감가상각누계액)</t>
  </si>
  <si>
    <t>(보      조    금)</t>
  </si>
  <si>
    <t>가</t>
  </si>
  <si>
    <t>나</t>
  </si>
  <si>
    <t>임차점포시설물</t>
  </si>
  <si>
    <t>Ⅲ. 자   본   조   정</t>
  </si>
  <si>
    <t>탈퇴지분선급금</t>
  </si>
  <si>
    <t>업무용동산</t>
  </si>
  <si>
    <t>본</t>
  </si>
  <si>
    <t>우선출자매입</t>
  </si>
  <si>
    <t>Ⅳ. 기타포괄손익누계액</t>
  </si>
  <si>
    <t>(보          조          금)</t>
  </si>
  <si>
    <t>매도가능증권평가이익</t>
  </si>
  <si>
    <t>(또는 매도가능증권평가손실)</t>
  </si>
  <si>
    <t>지분법자본변동</t>
  </si>
  <si>
    <t>(또는 부의지분법자본변동)</t>
  </si>
  <si>
    <t>(3)</t>
  </si>
  <si>
    <t>무형자산</t>
  </si>
  <si>
    <t>Ⅴ. 이 익 잉 여 금</t>
  </si>
  <si>
    <t>(또는 결손금)</t>
  </si>
  <si>
    <t>법정적립금</t>
  </si>
  <si>
    <t>(무형자산감액손실)</t>
  </si>
  <si>
    <t>임의적립금</t>
  </si>
  <si>
    <t>가. 사    업    준    비    금</t>
  </si>
  <si>
    <t>나. 사업활성화적립금</t>
  </si>
  <si>
    <t>전기이월이익잉여금</t>
  </si>
  <si>
    <t>임차권리금</t>
  </si>
  <si>
    <t>(또는 차기이월결손금)</t>
  </si>
  <si>
    <t>처리전이익잉여금</t>
  </si>
  <si>
    <t>(4)</t>
  </si>
  <si>
    <t>단기매매증권</t>
  </si>
  <si>
    <t>(당기순이익)</t>
  </si>
  <si>
    <t>(4)</t>
  </si>
  <si>
    <t>기타비유동자산</t>
  </si>
  <si>
    <t>(또는 당기순손실)</t>
  </si>
  <si>
    <t>자산처분미수금</t>
  </si>
  <si>
    <t>보증금</t>
  </si>
  <si>
    <t>장기미수금</t>
  </si>
  <si>
    <t>기타의비유동자산</t>
  </si>
  <si>
    <t>자 본 합 계</t>
  </si>
  <si>
    <t>부채와 자본총계</t>
  </si>
  <si>
    <t xml:space="preserve">     (통      합)</t>
  </si>
  <si>
    <t>(단위 : 천원)</t>
  </si>
  <si>
    <t>제 42 (당)기</t>
  </si>
  <si>
    <t>제 41 (전)기</t>
  </si>
  <si>
    <t xml:space="preserve">가 </t>
  </si>
  <si>
    <t>단기매매증권이자</t>
  </si>
  <si>
    <t>(구)투자유가증권이자</t>
  </si>
  <si>
    <t>매도가능증권이자</t>
  </si>
  <si>
    <t>만기보유증권이자</t>
  </si>
  <si>
    <t>유가증권평가 및 처분이익</t>
  </si>
  <si>
    <t>단기매매증권평가이익</t>
  </si>
  <si>
    <t>단기매매증권처분이익</t>
  </si>
  <si>
    <t>매도가능증권처분이익</t>
  </si>
  <si>
    <t>만기보유증권처분이익</t>
  </si>
  <si>
    <t>(구)투자유가증권처분이익</t>
  </si>
  <si>
    <t>매도가능증권감액손실환입</t>
  </si>
  <si>
    <t>Ⅶ. 영   업   외   수   익</t>
  </si>
  <si>
    <t>만기보유증권감액손실환입</t>
  </si>
  <si>
    <t>이 자 수 익(일반)</t>
  </si>
  <si>
    <t>(구)투자유가증권감액손실환입</t>
  </si>
  <si>
    <t>다</t>
  </si>
  <si>
    <t>대출채권평가 및 처분이익</t>
  </si>
  <si>
    <t>대손충당금환입액</t>
  </si>
  <si>
    <t>단기매매증권처분이익(일반)</t>
  </si>
  <si>
    <t>대출채권매각이익</t>
  </si>
  <si>
    <t>단기매매증권평가이익(일반)</t>
  </si>
  <si>
    <t>라</t>
  </si>
  <si>
    <t>외환거래이익</t>
  </si>
  <si>
    <t>외 환 차 익(일반)</t>
  </si>
  <si>
    <t>외화환산이익</t>
  </si>
  <si>
    <t>외 화 환 산 이 익(일반)</t>
  </si>
  <si>
    <t>외환차익</t>
  </si>
  <si>
    <t>지 분 법 이 익</t>
  </si>
  <si>
    <t>마</t>
  </si>
  <si>
    <t>수수료수익</t>
  </si>
  <si>
    <t>(구)투자유가증권처분이익(일반)</t>
  </si>
  <si>
    <t>수입수수료</t>
  </si>
  <si>
    <t>(구)투자유가증권감액손실환입(일반)</t>
  </si>
  <si>
    <t>전자금융수수료</t>
  </si>
  <si>
    <t>신용카드수탁취급수수료</t>
  </si>
  <si>
    <t>기타수입수수료</t>
  </si>
  <si>
    <t>퇴 직 금 운 용 자 산 이 익</t>
  </si>
  <si>
    <t>바</t>
  </si>
  <si>
    <t>배당금수익</t>
  </si>
  <si>
    <t>사</t>
  </si>
  <si>
    <t>기타영업수익</t>
  </si>
  <si>
    <t>신탁예치금처분이익</t>
  </si>
  <si>
    <t>카 드 사 업 수 익(일반)</t>
  </si>
  <si>
    <t>신탁예치금평가이익</t>
  </si>
  <si>
    <t>기타충당금환입</t>
  </si>
  <si>
    <t>기타잡수익</t>
  </si>
  <si>
    <t>대 손 충 당 금 환 입(일반)</t>
  </si>
  <si>
    <t>원가차익</t>
  </si>
  <si>
    <t>전기오류수정이익</t>
  </si>
  <si>
    <t>일반사업채권매각이익</t>
  </si>
  <si>
    <t>자산감액손실환입</t>
  </si>
  <si>
    <t>매도가능증권감액손실환입(일반)</t>
  </si>
  <si>
    <t>만기보유증권감액손실환입(일반)</t>
  </si>
  <si>
    <t>매도가능증권처분이익(일반)</t>
  </si>
  <si>
    <t>만기보유증권처분이익(일반)</t>
  </si>
  <si>
    <t>지분법적용투자주식처분이익</t>
  </si>
  <si>
    <t>지분법적용투자주식감액손실환입</t>
  </si>
  <si>
    <t>상각채권매각이익</t>
  </si>
  <si>
    <t>농작물보험사업영업수익</t>
  </si>
  <si>
    <t>자산수증이익</t>
  </si>
  <si>
    <t xml:space="preserve">농작물보험수익 </t>
  </si>
  <si>
    <t>채무면제이익</t>
  </si>
  <si>
    <t>보험차익</t>
  </si>
  <si>
    <t>공동사업배분수익</t>
  </si>
  <si>
    <t>기타영업외수익</t>
  </si>
  <si>
    <t>이   자   비   용(일반)</t>
  </si>
  <si>
    <t>단기매매증권처분손실(일반)</t>
  </si>
  <si>
    <t>유가증권평가 및 처분손실</t>
  </si>
  <si>
    <t>단기매매증권평가손실(일반)</t>
  </si>
  <si>
    <t>단기매매증권평가손실</t>
  </si>
  <si>
    <t>외   환   차   손(일반)</t>
  </si>
  <si>
    <t>단기매매증권처분손실</t>
  </si>
  <si>
    <t>외 화 환 산 손 실(일반)</t>
  </si>
  <si>
    <t>매도가능증권처분손실</t>
  </si>
  <si>
    <t>지 분 법 손 실</t>
  </si>
  <si>
    <t>만기보유증권처분손실</t>
  </si>
  <si>
    <t xml:space="preserve">(구)투자유가증권감액손실(일반) </t>
  </si>
  <si>
    <t>(구)투자유가증권처분손실</t>
  </si>
  <si>
    <t>(구)투자유가증권처분손실(일반)</t>
  </si>
  <si>
    <t xml:space="preserve">매도가능증권감액손실 </t>
  </si>
  <si>
    <t>만기보유증권감액손실</t>
  </si>
  <si>
    <t xml:space="preserve">(구)투자유가증권감액손실 </t>
  </si>
  <si>
    <t xml:space="preserve">퇴 직 금 운 용 자 산 손 실 </t>
  </si>
  <si>
    <t>대출채권평가 및 처분손실</t>
  </si>
  <si>
    <t>대손상각비</t>
  </si>
  <si>
    <t>카 드 사 업 비 용(일반)</t>
  </si>
  <si>
    <t>대출채권매각손실</t>
  </si>
  <si>
    <t>외환거래손실</t>
  </si>
  <si>
    <t>외환환산손실</t>
  </si>
  <si>
    <t>외환차손</t>
  </si>
  <si>
    <t>수수료비용</t>
  </si>
  <si>
    <t>전기오류수정손실</t>
  </si>
  <si>
    <t>지급수수료</t>
  </si>
  <si>
    <t xml:space="preserve">매도가능증권감액손실(일반) </t>
  </si>
  <si>
    <t>신용카드수탁취급비용</t>
  </si>
  <si>
    <t xml:space="preserve">만기보유증권감액손실(일반) </t>
  </si>
  <si>
    <t>기타영업비용</t>
  </si>
  <si>
    <t>기부금</t>
  </si>
  <si>
    <t>기금출연금</t>
  </si>
  <si>
    <t>일반사업채권매각손실</t>
  </si>
  <si>
    <t>신탁예치금처분손실</t>
  </si>
  <si>
    <t>매도가능증권처분손실(일반)</t>
  </si>
  <si>
    <t>신탁예치금평가손실</t>
  </si>
  <si>
    <t>자산감액손실</t>
  </si>
  <si>
    <t>기타충당금전입액</t>
  </si>
  <si>
    <t>만기보유증권처분손실(일반)</t>
  </si>
  <si>
    <t>기타잡비용</t>
  </si>
  <si>
    <t>지분법적용투자주식처분손실</t>
  </si>
  <si>
    <t xml:space="preserve">지분법적용투자주식감액손실 </t>
  </si>
  <si>
    <t>재해손실</t>
  </si>
  <si>
    <t>공동사업배분비용</t>
  </si>
  <si>
    <t>수탁가공원가</t>
  </si>
  <si>
    <t>Ⅸ. 법인세비용차감전계속사업손익</t>
  </si>
  <si>
    <t>Ⅹ. 계속사업손익법인세비용</t>
  </si>
  <si>
    <t>ⅩⅠ. 계    속    사    업    손    익</t>
  </si>
  <si>
    <t>농작물보험 사 업 영 업 비 용</t>
  </si>
  <si>
    <t>ⅩⅡ. 중    단    사    업    손    익</t>
  </si>
  <si>
    <t>농작물보험비용</t>
  </si>
  <si>
    <t>(법인세효과:             원)</t>
  </si>
  <si>
    <t>Ⅲ.</t>
  </si>
  <si>
    <t>판매비와관리비</t>
  </si>
  <si>
    <t>ⅩⅢ . 당  기  순  손  익</t>
  </si>
  <si>
    <t>일반퇴직급여</t>
  </si>
  <si>
    <t>ⅩⅣ . 주    당    손    익</t>
  </si>
  <si>
    <t>특별퇴직급여</t>
  </si>
  <si>
    <t>기본주당계속사업손익</t>
  </si>
  <si>
    <t>기본주당순손익</t>
  </si>
  <si>
    <t>제         (전)기</t>
  </si>
  <si>
    <t>Ⅰ. 처 분 전 이 익 잉 여 금</t>
  </si>
  <si>
    <t>당기순이익</t>
  </si>
  <si>
    <t>(당기순손실)</t>
  </si>
  <si>
    <t>기 타</t>
  </si>
  <si>
    <t>Ⅱ. 이 익 잉 여 금 처 분 액</t>
  </si>
  <si>
    <t>법 정 적 립 금</t>
  </si>
  <si>
    <t xml:space="preserve">임 의 적 립 금 </t>
  </si>
  <si>
    <t>가.  사      업      준      비      금</t>
  </si>
  <si>
    <t>나.  유 통  손 실  보 전  적 립 금</t>
  </si>
  <si>
    <t>다.  사  업  활  성  화  적  립  금</t>
  </si>
  <si>
    <t>배 당 금</t>
  </si>
  <si>
    <t>가.  출      자      배      당      금</t>
  </si>
  <si>
    <t>나.  이    용    고    배    당     금</t>
  </si>
  <si>
    <t>Ⅲ. 차  기  이  월  이 익 잉 여 금</t>
  </si>
  <si>
    <t>법 에 의 한 이 월 금</t>
  </si>
  <si>
    <t>미 처 분 이 월 금</t>
  </si>
  <si>
    <t>제( 42 )기 2007년  1월  1일부터    제( 41 )기 2006년  1월  1일부터</t>
  </si>
  <si>
    <t xml:space="preserve">                 2007년 12월 31일까지                  2006년  12월  31일까지  </t>
  </si>
  <si>
    <t xml:space="preserve"> 처분확정일  2008년  1 월  30 일      처분확정일  2007년  1월  15일 </t>
  </si>
  <si>
    <t>항</t>
  </si>
  <si>
    <t>집행실적</t>
  </si>
  <si>
    <t>교육지원사업비</t>
  </si>
  <si>
    <t>방역진료비</t>
  </si>
  <si>
    <t>영농자재지원비</t>
  </si>
  <si>
    <t>생활지도비</t>
  </si>
  <si>
    <t>5. 감  사  의  견  서</t>
  </si>
  <si>
    <t>감  사</t>
  </si>
  <si>
    <t>(인)</t>
  </si>
  <si>
    <t>2007년 01월 01일 부터</t>
  </si>
  <si>
    <t>2007년 12월 31일 까지</t>
  </si>
  <si>
    <t>홍천축산업협동조합   (인)</t>
  </si>
  <si>
    <t xml:space="preserve">         (2007년)</t>
  </si>
  <si>
    <t>※ 1. 중대한 오류인 경우에 해당하는 전기오류수정이익 · 손실에 해당되는 금액이 발생한 조합은 빈칸여백에 추가하여 작성
       (영업외수익에 해당되는 전기오류수정이익, 영업외비용에 해당되는 전기오류수정손실과 다르므로 혼동하지 말것)</t>
  </si>
  <si>
    <r>
      <t xml:space="preserve">    </t>
    </r>
    <r>
      <rPr>
        <sz val="10"/>
        <color indexed="8"/>
        <rFont val="돋움"/>
        <family val="3"/>
      </rPr>
      <t>2</t>
    </r>
    <r>
      <rPr>
        <sz val="10"/>
        <color indexed="9"/>
        <rFont val="돋움"/>
        <family val="3"/>
      </rPr>
      <t xml:space="preserve">. </t>
    </r>
    <r>
      <rPr>
        <sz val="10"/>
        <color indexed="12"/>
        <rFont val="돋움"/>
        <family val="3"/>
      </rPr>
      <t>유통손실보전적립금은 등록된 메모사항을 참조하여 작성하시기 바람</t>
    </r>
  </si>
  <si>
    <t>소 계</t>
  </si>
  <si>
    <t>제 42 (당)기</t>
  </si>
  <si>
    <t>제 41 (전)기</t>
  </si>
  <si>
    <t>제( 42 )기 2007.1.1 ~ 2007. 12. 31까지</t>
  </si>
  <si>
    <t>제( 41 )기 2006.1.1 ~ 2006. 12. 31까지</t>
  </si>
  <si>
    <t>조  합   장</t>
  </si>
  <si>
    <t xml:space="preserve"> 홍    병    천     (인)</t>
  </si>
  <si>
    <t>홍천축산업협동조합</t>
  </si>
  <si>
    <t>서기 2008년     1 월 25 일</t>
  </si>
  <si>
    <t>감  사          이    상    열</t>
  </si>
  <si>
    <t xml:space="preserve">   농업협동조합법 제71조 및 조합정관 128조에 의하여 서기 2008년 1월 24일 제출된 2007년도</t>
  </si>
  <si>
    <t xml:space="preserve">   사업보고서, 대차대조표, 손익계산서 및 이익잉여금 처분 계산서(안)의 각 사항에 대하여 감사한</t>
  </si>
  <si>
    <t xml:space="preserve">   결과 그 내용이 정확함을 인정함.</t>
  </si>
  <si>
    <t>연 구 비</t>
  </si>
  <si>
    <t xml:space="preserve">                  주당배당금(률)             </t>
  </si>
  <si>
    <t>2) 신용사업</t>
  </si>
  <si>
    <t>3) 구매사업</t>
  </si>
  <si>
    <t>2007. 1. 15</t>
  </si>
  <si>
    <t>51 명</t>
  </si>
  <si>
    <t>2007. 11. 22</t>
  </si>
  <si>
    <t>52 명</t>
  </si>
  <si>
    <t xml:space="preserve"> 제41기 결산보고서 및 이익잉여금 처분 계산서 승인(안)</t>
  </si>
  <si>
    <t xml:space="preserve"> 임원 . 대의원 실비변상규약 개정(안)</t>
  </si>
  <si>
    <t xml:space="preserve"> 2008년도 사업계획 및 수지예산 승인(안)</t>
  </si>
  <si>
    <t>(단위:천원)</t>
  </si>
  <si>
    <t>(단위:천원,%)</t>
  </si>
  <si>
    <t xml:space="preserve"> (단위：천원)</t>
  </si>
  <si>
    <t>(단위：천원)</t>
  </si>
  <si>
    <t>생 장 물</t>
  </si>
  <si>
    <t>예 수 금</t>
  </si>
  <si>
    <t>자     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</si>
  <si>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</si>
  <si>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</si>
  <si>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</si>
  <si>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</si>
  <si>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</si>
  <si>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</si>
  <si>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</si>
  <si>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계 통 외 상 매 입 금</t>
  </si>
  <si>
    <t>외 상 매 출 금</t>
  </si>
  <si>
    <t>선 수 금</t>
  </si>
  <si>
    <t>(대 손 충 당 금)</t>
  </si>
  <si>
    <t>재 고 자 산</t>
  </si>
  <si>
    <t>수탁상품권선수금</t>
  </si>
  <si>
    <t>부가가치세예수금</t>
  </si>
  <si>
    <t>자 금 수 수 계 정</t>
  </si>
  <si>
    <t>단 기 차 입 금</t>
  </si>
  <si>
    <t>수 탁 사 업 미 수 금</t>
  </si>
  <si>
    <t>미 지 급 비 용</t>
  </si>
  <si>
    <t>선 급 금</t>
  </si>
  <si>
    <t>선 수 수 익</t>
  </si>
  <si>
    <t>미 지 급 금</t>
  </si>
  <si>
    <t>부 가 가 치 세 선 급 금</t>
  </si>
  <si>
    <t>미 지 급 배 당 금</t>
  </si>
  <si>
    <t>선 급 법 인 세</t>
  </si>
  <si>
    <t>수 탁 사 업 예 수 금</t>
  </si>
  <si>
    <t>미 수 수 익</t>
  </si>
  <si>
    <t>선 급 비 용</t>
  </si>
  <si>
    <t>미 수 금</t>
  </si>
  <si>
    <t>수 입 제 세</t>
  </si>
  <si>
    <t>미 지 급 법 인 세</t>
  </si>
  <si>
    <t>단 기 대 여 금</t>
  </si>
  <si>
    <t>협 동 카 드 계 정</t>
  </si>
  <si>
    <t>대 리 예 수 예 치 금</t>
  </si>
  <si>
    <t>대 리 대 출 추 심 금</t>
  </si>
  <si>
    <t>대 리 대 출 금</t>
  </si>
  <si>
    <t>국 고 대 리 점</t>
  </si>
  <si>
    <t>농어가목돈마련저축장려기금</t>
  </si>
  <si>
    <t>유가증권청약증거금</t>
  </si>
  <si>
    <t>용 도 품</t>
  </si>
  <si>
    <t>여 신 관 리 자 금</t>
  </si>
  <si>
    <t>지 로 계 정</t>
  </si>
  <si>
    <t>대 내 예 치 금</t>
  </si>
  <si>
    <t>요 구 불 예 수 금</t>
  </si>
  <si>
    <t>대 외 예 치 금</t>
  </si>
  <si>
    <t>저 축 성 예 수 금</t>
  </si>
  <si>
    <t>기 타 예 치 금</t>
  </si>
  <si>
    <t>자 유 로 부 금</t>
  </si>
  <si>
    <t>Ⅲ. 금 융 업 대 출 채 권</t>
  </si>
  <si>
    <t>상 호 금 융 차 입 금</t>
  </si>
  <si>
    <t>상호금융자금대출금</t>
  </si>
  <si>
    <t>정 책 자 금 차 입 금</t>
  </si>
  <si>
    <t>정 책 자 금 대 출 금</t>
  </si>
  <si>
    <t>공 제 대 출 금</t>
  </si>
  <si>
    <t>기 타 차 입 금</t>
  </si>
  <si>
    <t>Ⅳ. 농 작 물 보 험 자 산</t>
  </si>
  <si>
    <t>Ⅳ. 농 작 물 보 험 부 채</t>
  </si>
  <si>
    <t>농 작 물 보 험 미 수 금</t>
  </si>
  <si>
    <t>농 작 물 보 험 예 수 금</t>
  </si>
  <si>
    <t>농 작 물 보 험 자 금</t>
  </si>
  <si>
    <t>투 자 자 산</t>
  </si>
  <si>
    <t>(차 입 금 대 충)</t>
  </si>
  <si>
    <t>장 기 성 미 지 급 금</t>
  </si>
  <si>
    <t>수 입 보 증 금</t>
  </si>
  <si>
    <t>퇴 직 급 여 충 당 금</t>
  </si>
  <si>
    <t>(국 민 연 금 전 환 금)</t>
  </si>
  <si>
    <t>유 형 자 산</t>
  </si>
  <si>
    <t>Ⅰ. 출        자        금</t>
  </si>
  <si>
    <t>토 지</t>
  </si>
  <si>
    <t>일 반 출 자 금</t>
  </si>
  <si>
    <t>(미 납 입 출 자 금)</t>
  </si>
  <si>
    <t>회 전 출 자 금</t>
  </si>
  <si>
    <t>건 설 중 인 자 산</t>
  </si>
  <si>
    <t>Ⅱ. 자   본   잉   여   금</t>
  </si>
  <si>
    <t>자 본 적 립 금</t>
  </si>
  <si>
    <t>산 업 재 산 권</t>
  </si>
  <si>
    <t>재 평 가 적 립 금</t>
  </si>
  <si>
    <t>영 업 권</t>
  </si>
  <si>
    <t>자 본 준 비 금</t>
  </si>
  <si>
    <t>개 발 비</t>
  </si>
  <si>
    <t>기 타 자 본 잉 여 금</t>
  </si>
  <si>
    <t>사용수익기부자산</t>
  </si>
  <si>
    <t>기 타 의 무 형 자 산</t>
  </si>
  <si>
    <t>자 산 총 계</t>
  </si>
  <si>
    <t>금       액</t>
  </si>
  <si>
    <t>Ⅴ.</t>
  </si>
  <si>
    <t>4.  이 익 잉 여 금 처 분 계 산 서</t>
  </si>
  <si>
    <t xml:space="preserve">   1. 사  업  보  고  서</t>
  </si>
  <si>
    <t>가. 사 업 개 황</t>
  </si>
  <si>
    <t>나.사업계획대 실적</t>
  </si>
  <si>
    <t>다. 수지예산대 실적</t>
  </si>
  <si>
    <t>라. 대의원회 개최상황</t>
  </si>
  <si>
    <t>마. 이사회 개최상황</t>
  </si>
  <si>
    <t>바. 조합원 및 준조합원의 가입·탈퇴상황</t>
  </si>
  <si>
    <t>사. 임직원의 증감상황</t>
  </si>
  <si>
    <t>2. 대  차  대  조  표</t>
  </si>
  <si>
    <t>3.  손   익   계   산   서</t>
  </si>
  <si>
    <t>구      분</t>
  </si>
  <si>
    <t>구       분</t>
  </si>
  <si>
    <t>1. 영     업     수     익</t>
  </si>
  <si>
    <t>Ⅵ. 교 육 지 원 사 업 비 용</t>
  </si>
  <si>
    <t>신용사업영업수익</t>
  </si>
  <si>
    <t>환 원 사 업 비</t>
  </si>
  <si>
    <t>이 자 수 익</t>
  </si>
  <si>
    <t>영 농 지 도 비</t>
  </si>
  <si>
    <t>예 치 금 이 자</t>
  </si>
  <si>
    <t>생 활 지 도 비</t>
  </si>
  <si>
    <t>교 육 비</t>
  </si>
  <si>
    <t>보 급 선 전 비</t>
  </si>
  <si>
    <t>대 출 금 이 자</t>
  </si>
  <si>
    <t>조 사 연 구 비</t>
  </si>
  <si>
    <t>기 타 이 자 수  익</t>
  </si>
  <si>
    <t>복 지 지 원 비</t>
  </si>
  <si>
    <t>수 수 료 수 익</t>
  </si>
  <si>
    <t>배 당 금 수 익</t>
  </si>
  <si>
    <t>임 대 료</t>
  </si>
  <si>
    <t>경제사업영업수익</t>
  </si>
  <si>
    <t>상 품 매 출 액</t>
  </si>
  <si>
    <t>생 장 물 매 출 액</t>
  </si>
  <si>
    <t>비업무용자산처분이익</t>
  </si>
  <si>
    <t>제 품 매 출 액</t>
  </si>
  <si>
    <t>유 형 자 산 처 분 이 익</t>
  </si>
  <si>
    <t>수 탁 사 업 수 수 료</t>
  </si>
  <si>
    <t>창 고 매 출 액</t>
  </si>
  <si>
    <t>법 인 세 환 급 액</t>
  </si>
  <si>
    <t>이 용 매 출 액</t>
  </si>
  <si>
    <t>판 매 장 려 금</t>
  </si>
  <si>
    <t>운 송 매 출 액</t>
  </si>
  <si>
    <t>기 타 매 출 액</t>
  </si>
  <si>
    <t>보 조 금 수 익</t>
  </si>
  <si>
    <t>위 약 배 상 금 수 익</t>
  </si>
  <si>
    <t>상 각 채 권 추 심 이 익</t>
  </si>
  <si>
    <t>공 제 사 업 영 업 수 익</t>
  </si>
  <si>
    <t>공 제 수 익</t>
  </si>
  <si>
    <t>Ⅱ. 영    업    비    용</t>
  </si>
  <si>
    <t>신 용 사 업 영 업 비 용</t>
  </si>
  <si>
    <t>Ⅷ. 영   업   외   비   용</t>
  </si>
  <si>
    <t>이 자 비 용</t>
  </si>
  <si>
    <t>예 수 금 이 자</t>
  </si>
  <si>
    <t>차 입 금 이 자</t>
  </si>
  <si>
    <t>기 타 이 자 비 용</t>
  </si>
  <si>
    <t>비업무용자산처분손실</t>
  </si>
  <si>
    <t>유 형 자 산 처 분 손 실</t>
  </si>
  <si>
    <t>법 인 세 추 납 액</t>
  </si>
  <si>
    <t>기타의대손상각비</t>
  </si>
  <si>
    <t>경 제 사 업 영 업 비 용</t>
  </si>
  <si>
    <t>상 품 매 출 원 가</t>
  </si>
  <si>
    <t>재고자산감모손실</t>
  </si>
  <si>
    <t>생 장 물 매 출 원 가</t>
  </si>
  <si>
    <t>유 입 물 건 관 리 비</t>
  </si>
  <si>
    <t>제 품 매 출 원 가</t>
  </si>
  <si>
    <t>원 가 차 손</t>
  </si>
  <si>
    <t>기 타 영 업 외 비 용</t>
  </si>
  <si>
    <t>공 제 사 업 영 업 비 용</t>
  </si>
  <si>
    <t>공 제 비 용</t>
  </si>
  <si>
    <t xml:space="preserve">인 건 비 </t>
  </si>
  <si>
    <t>세 금 과 공 과</t>
  </si>
  <si>
    <t>전 산 비 용</t>
  </si>
  <si>
    <t>대 손 상 각 비</t>
  </si>
  <si>
    <t>감 가 상 각 비</t>
  </si>
  <si>
    <t>무 형 자 산 상 각 비</t>
  </si>
  <si>
    <t>판 매 경 비</t>
  </si>
  <si>
    <t>경 비</t>
  </si>
  <si>
    <t>Ⅳ. 영     업     손     익</t>
  </si>
  <si>
    <t>Ⅴ. 교 육 지 원 사 업 수 익</t>
  </si>
  <si>
    <t>구        분</t>
  </si>
  <si>
    <t xml:space="preserve">     (통      합)</t>
  </si>
  <si>
    <t xml:space="preserve"> - 보통출자 : 당기  ×××원(%)</t>
  </si>
  <si>
    <t xml:space="preserve">                   전기  ×××원(%)</t>
  </si>
  <si>
    <t xml:space="preserve"> - 우선출자 : 당기  ×××원(%)</t>
  </si>
  <si>
    <t>※ 보통출자 : 조합원이 출자한 출자금을 의미, 우선출자 : 조합원외의 우선출자자가 출자한 출자금을 기재</t>
  </si>
  <si>
    <t xml:space="preserve">                   구분
직위별</t>
  </si>
  <si>
    <t>목</t>
  </si>
  <si>
    <t>세          목</t>
  </si>
  <si>
    <t>비     고</t>
  </si>
  <si>
    <t>숙 원 시 설 설 비</t>
  </si>
  <si>
    <t>유 통 지 원 비</t>
  </si>
  <si>
    <t>재 해 지 원 비</t>
  </si>
  <si>
    <t>특 색 사 업 지 원 비</t>
  </si>
  <si>
    <t>생 산 지 도 비</t>
  </si>
  <si>
    <t>환 경 보 전 비</t>
  </si>
  <si>
    <t>행 사 비</t>
  </si>
  <si>
    <t>협 찬 비</t>
  </si>
  <si>
    <t>연 찬 회 비</t>
  </si>
  <si>
    <t>실 무 교 육 비</t>
  </si>
  <si>
    <t>위 탁 교 육 비</t>
  </si>
  <si>
    <t>외 곽 교 육 비</t>
  </si>
  <si>
    <t>시 청 각 자 재 비</t>
  </si>
  <si>
    <t>간 행 비</t>
  </si>
  <si>
    <t>홍 보 활 동 비</t>
  </si>
  <si>
    <t>문 화 활 동 비</t>
  </si>
  <si>
    <t>간 행 물 보 급 비</t>
  </si>
  <si>
    <t>광 고 비</t>
  </si>
  <si>
    <t>사 례 비</t>
  </si>
  <si>
    <t>경 조 비</t>
  </si>
  <si>
    <t xml:space="preserve">복 지 사 업 비 </t>
  </si>
  <si>
    <t>합                   계</t>
  </si>
  <si>
    <t>사  업  별</t>
  </si>
  <si>
    <t>달 성 률
(C／B)</t>
  </si>
  <si>
    <t>성 장 률
(C／A)</t>
  </si>
  <si>
    <t xml:space="preserve">예 수 금 </t>
  </si>
  <si>
    <t>평 잔 순 증</t>
  </si>
  <si>
    <t xml:space="preserve">대 출 금 </t>
  </si>
  <si>
    <t>경
제</t>
  </si>
  <si>
    <t xml:space="preserve">구 매 </t>
  </si>
  <si>
    <t>(농      약)</t>
  </si>
  <si>
    <t>(사      료)</t>
  </si>
  <si>
    <t>판 매</t>
  </si>
  <si>
    <t>마 트 상 품</t>
  </si>
  <si>
    <t>가 공</t>
  </si>
  <si>
    <t>창 고</t>
  </si>
  <si>
    <t>이 용</t>
  </si>
  <si>
    <t>운 송</t>
  </si>
  <si>
    <t>기 타</t>
  </si>
  <si>
    <t>차 변 누 계</t>
  </si>
  <si>
    <t>잔   액</t>
  </si>
  <si>
    <t>평   잔</t>
  </si>
  <si>
    <t>대 출 금</t>
  </si>
  <si>
    <t>상호금융</t>
  </si>
  <si>
    <t>정책자금</t>
  </si>
  <si>
    <t>공 제 유 효 계 약 액</t>
  </si>
  <si>
    <t>주) 경제사업의 기타에는 수탁사업수수료, 수수료수익, 기타매출액을 기입</t>
  </si>
  <si>
    <t>예   산(A)</t>
  </si>
  <si>
    <t>실   적(B)</t>
  </si>
  <si>
    <t>과 부 족(B－A)</t>
  </si>
  <si>
    <t>비고</t>
  </si>
  <si>
    <t>매출액(a)</t>
  </si>
  <si>
    <t>(신 용 사 업 영 업 수 익)</t>
  </si>
  <si>
    <t>(농 작 물 보 험 수 익)</t>
  </si>
  <si>
    <t>매 출 원 가(b)</t>
  </si>
  <si>
    <t>(신 용 사 업 영 업 비 용)</t>
  </si>
  <si>
    <t>(농 작 물 보 험 비 용)</t>
  </si>
  <si>
    <t>매 출 총 이 익(c=a-b)</t>
  </si>
  <si>
    <t>판매비와관리비(d)</t>
  </si>
  <si>
    <t>영 업 손 익(e=c-d)</t>
  </si>
  <si>
    <t>경 상 손 익(h=e-f+g)</t>
  </si>
  <si>
    <t>(단위:명)</t>
  </si>
  <si>
    <t>구    분</t>
  </si>
  <si>
    <t>전 기 말 현 재</t>
  </si>
  <si>
    <t>조 합 원</t>
  </si>
  <si>
    <t>준조합원</t>
  </si>
  <si>
    <t xml:space="preserve"> 주 : 조합원의 (     )내서는 여성조합원, 준조합원의 (     )내서는 농업단체를 표시</t>
  </si>
  <si>
    <t>기 중 증 가</t>
  </si>
  <si>
    <t>기 증 감 소</t>
  </si>
  <si>
    <t>당 기 말 현 재</t>
  </si>
  <si>
    <t>증가 또는 감소중</t>
  </si>
  <si>
    <t>남</t>
  </si>
  <si>
    <t>여</t>
  </si>
  <si>
    <t>계</t>
  </si>
  <si>
    <t>신규채용</t>
  </si>
  <si>
    <t>퇴직</t>
  </si>
  <si>
    <t>임
원</t>
  </si>
  <si>
    <t>조 합 장</t>
  </si>
  <si>
    <t>감    사</t>
  </si>
  <si>
    <t>이    사</t>
  </si>
  <si>
    <t>상 임 이 사</t>
  </si>
  <si>
    <t>합  계 (A)</t>
  </si>
  <si>
    <t>직
원</t>
  </si>
  <si>
    <t>1
급</t>
  </si>
  <si>
    <t>전      무</t>
  </si>
  <si>
    <t>상      무</t>
  </si>
  <si>
    <t>지 사 무 소 장</t>
  </si>
  <si>
    <t>참      사</t>
  </si>
  <si>
    <t>2
급</t>
  </si>
  <si>
    <t>부  소  장</t>
  </si>
  <si>
    <t>3
급</t>
  </si>
  <si>
    <t>과      장</t>
  </si>
  <si>
    <t>영농지도역</t>
  </si>
  <si>
    <t>여성복지역</t>
  </si>
  <si>
    <t>경매역</t>
  </si>
  <si>
    <t>기술역</t>
  </si>
  <si>
    <t>전  산  역</t>
  </si>
  <si>
    <t>4
급</t>
  </si>
  <si>
    <t>전산역</t>
  </si>
  <si>
    <t>인삼경작지도사</t>
  </si>
  <si>
    <t>대      리</t>
  </si>
  <si>
    <t>5
급</t>
  </si>
  <si>
    <t>과 장 대 리</t>
  </si>
  <si>
    <t>영농지도사</t>
  </si>
  <si>
    <t>여성복지사</t>
  </si>
  <si>
    <t>경매사</t>
  </si>
  <si>
    <t>기사</t>
  </si>
  <si>
    <t>기술지도사</t>
  </si>
  <si>
    <t>가축개량사</t>
  </si>
  <si>
    <t>수의사</t>
  </si>
  <si>
    <t>계장</t>
  </si>
  <si>
    <t>6 급</t>
  </si>
  <si>
    <t xml:space="preserve">기 능 직 </t>
  </si>
  <si>
    <t>합 계 (B)</t>
  </si>
  <si>
    <t>총 계 (A＋B)</t>
  </si>
  <si>
    <t>주：1. 인사통계보고계수와 일치</t>
  </si>
  <si>
    <t xml:space="preserve">      2. 5급의 대리는 과장대리, 영농지도역대리, 부녀지도역대리, 경매역대리, 기술지도역대리 등의 대리역을 수행하는 직원수를 기재</t>
  </si>
  <si>
    <t>* 비정규 인력</t>
  </si>
  <si>
    <t>계      약      직</t>
  </si>
  <si>
    <t>시    간    제    업    무    조    보    원</t>
  </si>
  <si>
    <t>비고</t>
  </si>
  <si>
    <t>금융텔러</t>
  </si>
  <si>
    <t>특수업무직</t>
  </si>
  <si>
    <t>영  업  지  원</t>
  </si>
  <si>
    <t>사무지원직</t>
  </si>
  <si>
    <t>초단시간
근무직</t>
  </si>
  <si>
    <t>신   용</t>
  </si>
  <si>
    <t>일   반</t>
  </si>
  <si>
    <t>과          목</t>
  </si>
  <si>
    <t>제         (당)기</t>
  </si>
  <si>
    <t>금             액</t>
  </si>
  <si>
    <t>금            액</t>
  </si>
  <si>
    <t>전 기 이 월 이 익 잉 여 금</t>
  </si>
  <si>
    <t xml:space="preserve">    </t>
  </si>
  <si>
    <t>(또 는 전 기 이 월 결 손 금)</t>
  </si>
  <si>
    <t>회 계 변 경 의 누 적 효 과</t>
  </si>
  <si>
    <t>주) "알림마당&gt;업무자료실&gt;회원지원&gt;경영관리자료&gt;결산가결산"의 자료를 활용하여 재무제표를 작성, 위 서식에 입력하시기 바람</t>
  </si>
  <si>
    <t>주) "알림마당&gt;업무자료실&gt;회원지원&gt;경영관리자료&gt;결산가결산 "의 자료를 활용하여 재무제표를 작성, 위 서식에 입력하시기 바람</t>
  </si>
  <si>
    <t>1) 지도관리사업</t>
  </si>
  <si>
    <t>4) 판매사업</t>
  </si>
  <si>
    <t>5) 마트사업</t>
  </si>
  <si>
    <t xml:space="preserve"> 존경하는 조합원 여러분 !</t>
  </si>
  <si>
    <t xml:space="preserve">     2007년도 한 해는 한미 FTA협상, 미국산 쇠고기 문제, 사료가격 상승, 부산물 소비둔화 등 대내, 외적으로</t>
  </si>
  <si>
    <t xml:space="preserve"> 매우 어려운 상황에서도 조합원 여러분께서 함께 노력하신 결과 축산업 전체가 대체로 안정적으로 유지, 발전</t>
  </si>
  <si>
    <t xml:space="preserve"> 한 한해였다는 생각이 듭니다.</t>
  </si>
  <si>
    <t xml:space="preserve"> 茂子年 새해에도 우리 축산업은 한미FTA체결에 따른 국회비준과 미국산 쇠고기 수입위생조건 협상 등 어려움</t>
  </si>
  <si>
    <t xml:space="preserve"> 이 지속될 것이 예상되지만 정부의 각종 예방대책과 함께 홍천축협의 조합원들께서 안심하고 양축에 종사 할</t>
  </si>
  <si>
    <t xml:space="preserve"> 수 있도록 조합도 최선의 노력을 경주토록 하겠습니다.</t>
  </si>
  <si>
    <t xml:space="preserve"> 조합은 조합원의 어려움 극복을 위하여 소득증대를 위한 각종 지원사업 강화와 새로운 수익사업의 발굴을 </t>
  </si>
  <si>
    <t xml:space="preserve"> 위하여 노력하겠으며 창출된 수익이 조합원님들께 전달될 수 있도록 최선을 다 하겠습니다.  </t>
  </si>
  <si>
    <t xml:space="preserve"> 전 조합원의 조합사업 전이용과 임직원들의 끊임없는 노력에 힘입어 2007년도 사업은 조합 역사상 처음으로 </t>
  </si>
  <si>
    <t xml:space="preserve"> 10억원을 초과하는 당기순이익과  예수금 1,000억원, 대출금 1,000억원 이상을 달성하는 사업실적을 이루어 </t>
  </si>
  <si>
    <t xml:space="preserve"> 각종 사업이용량 및 출자금 등에 대한 배당을 실시하게 되었습니다.</t>
  </si>
  <si>
    <t xml:space="preserve">    한우개량사업의 전사적인 추진으로 홍천한우 브랜드사업의 활성화에 주력하였으며 축산종합컨설팅사업 및 </t>
  </si>
  <si>
    <t xml:space="preserve"> 가축질병 예방활동을 강화하고 수입 개방화시대에 조합원의 경쟁력 강화와 자생력 증진을 위하여 각종 저금리</t>
  </si>
  <si>
    <t xml:space="preserve"> 및 무이자 선급금의 지원을 확대하였고 조합원 복지사업으로 병원진료비의 자부담을 지원하였으며, 조합원 </t>
  </si>
  <si>
    <t xml:space="preserve"> </t>
  </si>
  <si>
    <t xml:space="preserve"> 실익지원사업으로는 조합원의 건강증진과 고유가시대 에너지 절약운동에 동참할 수 있는 자전거를 전 조합원</t>
  </si>
  <si>
    <t xml:space="preserve"> 에게 공급하여 조합원으로부터 뜨거운 호응을 얻었을 뿐만 아니라 조합원 본인 및 자녀들을 대상으로 실시한</t>
  </si>
  <si>
    <t xml:space="preserve"> 2007년도 축협장학생 지원사업은 총 30,000천원의 장학금을 지원함으로써 학업에 열중할 수 있도록 지원하</t>
  </si>
  <si>
    <t xml:space="preserve"> 하였습니다.</t>
  </si>
  <si>
    <t xml:space="preserve"> 2008년도에도 조합원을 먼저 생각하고 배려하는 협동조합으로서 축산과 조합원과 늘 함께 할 수 있는 조합이</t>
  </si>
  <si>
    <t xml:space="preserve"> 되도록 최선을 다 하겠습니다.</t>
  </si>
  <si>
    <t xml:space="preserve">    관내에 위치한 제1금융기관 및 인근 조합과의 끊임없는 경쟁속에서 자금조달과 운영에 많은 어려움을 겪고</t>
  </si>
  <si>
    <t xml:space="preserve"> 있지만 연초에 임직원이 결의한 예수금 1,000억 돌파를 최대 과제로 삼고 전 임직원의 참여와 노력으로 드디</t>
  </si>
  <si>
    <t xml:space="preserve"> 어 조합 역사상 처음으로 예수금 1,000억원을 돌파하는 역사적인 쾌거를 달성하였습니다.</t>
  </si>
  <si>
    <t xml:space="preserve"> 조합원을 위한 지역금융기관으로서 조합원에게 저리의 각종 양축자금의 지원확대를 통하여 경쟁력 확보를 통</t>
  </si>
  <si>
    <t>77(        )</t>
  </si>
  <si>
    <t>30(        )</t>
  </si>
  <si>
    <t xml:space="preserve">               (결손금처리계산서) ---------------------------</t>
  </si>
  <si>
    <t xml:space="preserve"> 조합원의 사업이용 확대와 담당자의 노력이 결집하여 전년대비 120%의 사업실적을 거양하였습니다.</t>
  </si>
  <si>
    <t xml:space="preserve"> 증가하는 가운데 조합의 "늘푸름" 판매량도 크게 증가하고 있습니다.  또한 대형 유통업체인 E마트, SM마트와 </t>
  </si>
  <si>
    <t>목            차</t>
  </si>
  <si>
    <t>6. 교육지원사업비 세목별 집행내역</t>
  </si>
  <si>
    <t>제 42 기 결산보고서 및</t>
  </si>
  <si>
    <t>이익잉여금 처분승인(안)</t>
  </si>
  <si>
    <t xml:space="preserve">            1. 사업보고서 ---------------------------------  </t>
  </si>
  <si>
    <t xml:space="preserve">            2. 대차대조표 ---------------------------------  </t>
  </si>
  <si>
    <t xml:space="preserve">            3. 손익계산서 ---------------------------------  </t>
  </si>
  <si>
    <t xml:space="preserve">            4. 이익잉여금처분계산서 ------------------------  </t>
  </si>
  <si>
    <t xml:space="preserve">            5. 감사의견서----------------------------------  </t>
  </si>
  <si>
    <t xml:space="preserve">            6. 교육지원사업비------------------------------ 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</si>
</sst>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0.0%"/>
    <numFmt numFmtId="181" formatCode="0.0"/>
    <numFmt numFmtId="182" formatCode="_ * #,##0_ ;_ * \-#,##0_ ;_ * &quot;-&quot;_ ;_ @_ "/>
    <numFmt numFmtId="183" formatCode="#,##0.0"/>
    <numFmt numFmtId="184" formatCode="#,##0_ "/>
    <numFmt numFmtId="185" formatCode="_ * #,##0.0_ ;_ * \-#,##0.0_ ;_ * &quot;-&quot;_ ;_ @_ "/>
    <numFmt numFmtId="186" formatCode="_ &quot;\&quot;* #,##0_ ;_ &quot;\&quot;* \-#,##0_ ;_ &quot;\&quot;* &quot;-&quot;_ ;_ @_ "/>
    <numFmt numFmtId="187" formatCode="_ &quot;\&quot;* #,##0.00_ ;_ &quot;\&quot;* \-#,##0.00_ ;_ &quot;\&quot;* &quot;-&quot;??_ ;_ @_ "/>
    <numFmt numFmtId="188" formatCode="_ * #,##0.00_ ;_ * \-#,##0.00_ ;_ * &quot;-&quot;??_ ;_ @_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_);[Red]\(#,##0\)"/>
    <numFmt numFmtId="193" formatCode="0_ "/>
    <numFmt numFmtId="194" formatCode="0.00_ "/>
    <numFmt numFmtId="195" formatCode="#,##0.0_ ;[Red]\-#,##0.0\ "/>
    <numFmt numFmtId="196" formatCode="0_);[Red]\(0\)"/>
    <numFmt numFmtId="197" formatCode="#,##0_ ;[Red]\-#,##0\ "/>
  </numFmts>
  <fonts count="45">
    <font>
      <sz val="10"/>
      <name val="돋움"/>
      <family val="3"/>
    </font>
    <font>
      <b/>
      <sz val="10"/>
      <name val="돋움"/>
      <family val="3"/>
    </font>
    <font>
      <i/>
      <sz val="10"/>
      <name val="돋움"/>
      <family val="3"/>
    </font>
    <font>
      <b/>
      <i/>
      <sz val="10"/>
      <name val="돋움"/>
      <family val="3"/>
    </font>
    <font>
      <sz val="8"/>
      <name val="돋움"/>
      <family val="3"/>
    </font>
    <font>
      <sz val="11"/>
      <name val="돋움"/>
      <family val="0"/>
    </font>
    <font>
      <b/>
      <sz val="12"/>
      <name val="돋움"/>
      <family val="3"/>
    </font>
    <font>
      <b/>
      <sz val="22"/>
      <name val="돋움"/>
      <family val="3"/>
    </font>
    <font>
      <b/>
      <sz val="18"/>
      <name val="돋움"/>
      <family val="3"/>
    </font>
    <font>
      <sz val="9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22"/>
      <name val="돋움"/>
      <family val="3"/>
    </font>
    <font>
      <b/>
      <sz val="10"/>
      <color indexed="10"/>
      <name val="돋움"/>
      <family val="3"/>
    </font>
    <font>
      <b/>
      <u val="single"/>
      <sz val="28"/>
      <name val="견고딕"/>
      <family val="1"/>
    </font>
    <font>
      <b/>
      <u val="single"/>
      <sz val="24"/>
      <name val="견고딕"/>
      <family val="1"/>
    </font>
    <font>
      <b/>
      <sz val="36"/>
      <name val="돋움"/>
      <family val="3"/>
    </font>
    <font>
      <sz val="18"/>
      <name val="돋움"/>
      <family val="3"/>
    </font>
    <font>
      <b/>
      <sz val="18"/>
      <name val="견고딕"/>
      <family val="1"/>
    </font>
    <font>
      <b/>
      <sz val="16"/>
      <name val="견고딕"/>
      <family val="1"/>
    </font>
    <font>
      <b/>
      <sz val="14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10"/>
      <color indexed="12"/>
      <name val="돋움"/>
      <family val="3"/>
    </font>
    <font>
      <b/>
      <sz val="9"/>
      <name val="굴림"/>
      <family val="3"/>
    </font>
    <font>
      <sz val="9"/>
      <color indexed="9"/>
      <name val="돋움"/>
      <family val="3"/>
    </font>
    <font>
      <sz val="10"/>
      <color indexed="9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1"/>
      <color indexed="12"/>
      <name val="돋움"/>
      <family val="3"/>
    </font>
    <font>
      <b/>
      <sz val="24"/>
      <name val="돋움"/>
      <family val="3"/>
    </font>
    <font>
      <sz val="15"/>
      <name val="돋움"/>
      <family val="3"/>
    </font>
    <font>
      <b/>
      <sz val="15"/>
      <name val="돋움"/>
      <family val="3"/>
    </font>
    <font>
      <sz val="15"/>
      <name val="굴림체"/>
      <family val="3"/>
    </font>
    <font>
      <sz val="13"/>
      <name val="돋움"/>
      <family val="3"/>
    </font>
    <font>
      <sz val="15"/>
      <name val="돋움체"/>
      <family val="3"/>
    </font>
    <font>
      <b/>
      <sz val="12"/>
      <color indexed="10"/>
      <name val="돋움"/>
      <family val="3"/>
    </font>
    <font>
      <b/>
      <sz val="13"/>
      <color indexed="10"/>
      <name val="돋움"/>
      <family val="3"/>
    </font>
    <font>
      <sz val="15"/>
      <color indexed="10"/>
      <name val="돋움"/>
      <family val="3"/>
    </font>
    <font>
      <sz val="15"/>
      <color indexed="12"/>
      <name val="돋움"/>
      <family val="3"/>
    </font>
    <font>
      <b/>
      <sz val="20"/>
      <name val="돋움"/>
      <family val="3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91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>
      <alignment/>
      <protection/>
    </xf>
  </cellStyleXfs>
  <cellXfs count="2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23" applyFont="1" applyAlignment="1">
      <alignment horizontal="center" vertical="center"/>
      <protection/>
    </xf>
    <xf numFmtId="0" fontId="17" fillId="0" borderId="0" xfId="23" applyFont="1" applyAlignment="1">
      <alignment horizontal="center"/>
      <protection/>
    </xf>
    <xf numFmtId="0" fontId="5" fillId="0" borderId="0" xfId="23">
      <alignment/>
      <protection/>
    </xf>
    <xf numFmtId="0" fontId="18" fillId="0" borderId="0" xfId="23" applyFont="1" applyAlignment="1">
      <alignment horizontal="center"/>
      <protection/>
    </xf>
    <xf numFmtId="0" fontId="5" fillId="0" borderId="0" xfId="23" applyAlignment="1">
      <alignment/>
      <protection/>
    </xf>
    <xf numFmtId="0" fontId="8" fillId="0" borderId="0" xfId="23" applyFont="1" applyAlignment="1">
      <alignment horizontal="center"/>
      <protection/>
    </xf>
    <xf numFmtId="0" fontId="19" fillId="0" borderId="0" xfId="23" applyFont="1">
      <alignment/>
      <protection/>
    </xf>
    <xf numFmtId="0" fontId="2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vertical="center"/>
      <protection/>
    </xf>
    <xf numFmtId="0" fontId="24" fillId="0" borderId="0" xfId="23" applyFont="1">
      <alignment/>
      <protection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193" fontId="23" fillId="0" borderId="0" xfId="0" applyNumberFormat="1" applyFont="1" applyAlignment="1">
      <alignment vertical="center"/>
    </xf>
    <xf numFmtId="193" fontId="0" fillId="0" borderId="0" xfId="0" applyNumberFormat="1" applyAlignment="1">
      <alignment vertical="center"/>
    </xf>
    <xf numFmtId="193" fontId="0" fillId="2" borderId="1" xfId="0" applyNumberFormat="1" applyFill="1" applyBorder="1" applyAlignment="1">
      <alignment horizontal="center" vertical="center"/>
    </xf>
    <xf numFmtId="193" fontId="0" fillId="0" borderId="1" xfId="0" applyNumberFormat="1" applyBorder="1" applyAlignment="1">
      <alignment horizontal="center" vertical="center"/>
    </xf>
    <xf numFmtId="193" fontId="0" fillId="3" borderId="1" xfId="0" applyNumberFormat="1" applyFill="1" applyBorder="1" applyAlignment="1">
      <alignment horizontal="center" vertical="center"/>
    </xf>
    <xf numFmtId="193" fontId="0" fillId="2" borderId="1" xfId="0" applyNumberFormat="1" applyFill="1" applyBorder="1" applyAlignment="1">
      <alignment horizontal="distributed" vertical="center"/>
    </xf>
    <xf numFmtId="193" fontId="4" fillId="2" borderId="1" xfId="0" applyNumberFormat="1" applyFont="1" applyFill="1" applyBorder="1" applyAlignment="1">
      <alignment horizontal="distributed" vertical="center"/>
    </xf>
    <xf numFmtId="193" fontId="0" fillId="0" borderId="0" xfId="0" applyNumberFormat="1" applyBorder="1" applyAlignment="1">
      <alignment horizontal="left" vertical="center" wrapText="1"/>
    </xf>
    <xf numFmtId="193" fontId="0" fillId="0" borderId="1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0" fillId="4" borderId="0" xfId="0" applyFill="1" applyAlignment="1">
      <alignment vertical="center"/>
    </xf>
    <xf numFmtId="0" fontId="32" fillId="0" borderId="0" xfId="0" applyFont="1" applyAlignment="1">
      <alignment vertical="center"/>
    </xf>
    <xf numFmtId="19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23" applyFont="1" applyAlignment="1">
      <alignment horizontal="center"/>
      <protection/>
    </xf>
    <xf numFmtId="0" fontId="34" fillId="0" borderId="0" xfId="23" applyFont="1" applyBorder="1">
      <alignment/>
      <protection/>
    </xf>
    <xf numFmtId="0" fontId="5" fillId="0" borderId="0" xfId="23" applyBorder="1">
      <alignment/>
      <protection/>
    </xf>
    <xf numFmtId="0" fontId="5" fillId="0" borderId="0" xfId="23" applyBorder="1" applyAlignment="1">
      <alignment vertical="center"/>
      <protection/>
    </xf>
    <xf numFmtId="0" fontId="5" fillId="0" borderId="2" xfId="23" applyBorder="1">
      <alignment/>
      <protection/>
    </xf>
    <xf numFmtId="0" fontId="5" fillId="0" borderId="3" xfId="23" applyBorder="1">
      <alignment/>
      <protection/>
    </xf>
    <xf numFmtId="0" fontId="5" fillId="0" borderId="4" xfId="23" applyBorder="1">
      <alignment/>
      <protection/>
    </xf>
    <xf numFmtId="0" fontId="23" fillId="0" borderId="5" xfId="23" applyFont="1" applyBorder="1">
      <alignment/>
      <protection/>
    </xf>
    <xf numFmtId="0" fontId="5" fillId="0" borderId="6" xfId="23" applyBorder="1">
      <alignment/>
      <protection/>
    </xf>
    <xf numFmtId="0" fontId="5" fillId="0" borderId="5" xfId="23" applyBorder="1">
      <alignment/>
      <protection/>
    </xf>
    <xf numFmtId="0" fontId="36" fillId="0" borderId="5" xfId="23" applyFont="1" applyBorder="1">
      <alignment/>
      <protection/>
    </xf>
    <xf numFmtId="0" fontId="34" fillId="0" borderId="6" xfId="23" applyFont="1" applyBorder="1">
      <alignment/>
      <protection/>
    </xf>
    <xf numFmtId="0" fontId="5" fillId="0" borderId="7" xfId="23" applyBorder="1">
      <alignment/>
      <protection/>
    </xf>
    <xf numFmtId="0" fontId="5" fillId="0" borderId="8" xfId="23" applyBorder="1">
      <alignment/>
      <protection/>
    </xf>
    <xf numFmtId="0" fontId="5" fillId="0" borderId="9" xfId="23" applyBorder="1">
      <alignment/>
      <protection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distributed" vertical="center"/>
    </xf>
    <xf numFmtId="184" fontId="34" fillId="0" borderId="1" xfId="17" applyNumberFormat="1" applyFont="1" applyBorder="1" applyAlignment="1">
      <alignment vertical="center"/>
    </xf>
    <xf numFmtId="180" fontId="38" fillId="3" borderId="11" xfId="15" applyNumberFormat="1" applyFont="1" applyFill="1" applyBorder="1" applyAlignment="1" applyProtection="1">
      <alignment vertical="center"/>
      <protection/>
    </xf>
    <xf numFmtId="180" fontId="38" fillId="3" borderId="12" xfId="15" applyNumberFormat="1" applyFont="1" applyFill="1" applyBorder="1" applyAlignment="1" applyProtection="1">
      <alignment vertical="center"/>
      <protection/>
    </xf>
    <xf numFmtId="184" fontId="34" fillId="3" borderId="1" xfId="0" applyNumberFormat="1" applyFont="1" applyFill="1" applyBorder="1" applyAlignment="1">
      <alignment vertical="center"/>
    </xf>
    <xf numFmtId="192" fontId="34" fillId="0" borderId="1" xfId="17" applyNumberFormat="1" applyFont="1" applyBorder="1" applyAlignment="1">
      <alignment vertical="center"/>
    </xf>
    <xf numFmtId="184" fontId="34" fillId="0" borderId="1" xfId="0" applyNumberFormat="1" applyFont="1" applyBorder="1" applyAlignment="1">
      <alignment vertical="center"/>
    </xf>
    <xf numFmtId="180" fontId="38" fillId="3" borderId="1" xfId="15" applyNumberFormat="1" applyFont="1" applyFill="1" applyBorder="1" applyAlignment="1" applyProtection="1">
      <alignment vertical="center"/>
      <protection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right" vertical="center"/>
    </xf>
    <xf numFmtId="0" fontId="35" fillId="3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77" fontId="35" fillId="5" borderId="1" xfId="17" applyFont="1" applyFill="1" applyBorder="1" applyAlignment="1">
      <alignment vertical="center"/>
    </xf>
    <xf numFmtId="3" fontId="35" fillId="2" borderId="15" xfId="0" applyNumberFormat="1" applyFont="1" applyFill="1" applyBorder="1" applyAlignment="1">
      <alignment horizontal="right" vertical="center"/>
    </xf>
    <xf numFmtId="177" fontId="35" fillId="5" borderId="1" xfId="17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distributed" vertical="center"/>
    </xf>
    <xf numFmtId="177" fontId="34" fillId="4" borderId="18" xfId="17" applyFont="1" applyFill="1" applyBorder="1" applyAlignment="1">
      <alignment vertical="center"/>
    </xf>
    <xf numFmtId="177" fontId="34" fillId="0" borderId="18" xfId="17" applyFont="1" applyFill="1" applyBorder="1" applyAlignment="1">
      <alignment vertical="center"/>
    </xf>
    <xf numFmtId="3" fontId="34" fillId="2" borderId="13" xfId="0" applyNumberFormat="1" applyFont="1" applyFill="1" applyBorder="1" applyAlignment="1">
      <alignment horizontal="right" vertical="center"/>
    </xf>
    <xf numFmtId="0" fontId="34" fillId="2" borderId="19" xfId="0" applyFont="1" applyFill="1" applyBorder="1" applyAlignment="1">
      <alignment horizontal="center" vertical="center"/>
    </xf>
    <xf numFmtId="177" fontId="34" fillId="0" borderId="18" xfId="17" applyFont="1" applyFill="1" applyBorder="1" applyAlignment="1">
      <alignment horizontal="right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distributed" vertical="center"/>
    </xf>
    <xf numFmtId="177" fontId="34" fillId="4" borderId="22" xfId="17" applyFont="1" applyFill="1" applyBorder="1" applyAlignment="1">
      <alignment vertical="center"/>
    </xf>
    <xf numFmtId="177" fontId="34" fillId="0" borderId="22" xfId="17" applyFont="1" applyFill="1" applyBorder="1" applyAlignment="1">
      <alignment vertical="center"/>
    </xf>
    <xf numFmtId="0" fontId="34" fillId="2" borderId="23" xfId="0" applyFont="1" applyFill="1" applyBorder="1" applyAlignment="1">
      <alignment horizontal="center" vertical="center"/>
    </xf>
    <xf numFmtId="177" fontId="34" fillId="0" borderId="22" xfId="17" applyFont="1" applyFill="1" applyBorder="1" applyAlignment="1">
      <alignment horizontal="right" vertical="center"/>
    </xf>
    <xf numFmtId="0" fontId="41" fillId="2" borderId="21" xfId="0" applyFont="1" applyFill="1" applyBorder="1" applyAlignment="1">
      <alignment horizontal="distributed" vertical="center"/>
    </xf>
    <xf numFmtId="0" fontId="34" fillId="2" borderId="20" xfId="0" applyFont="1" applyFill="1" applyBorder="1" applyAlignment="1">
      <alignment vertical="center"/>
    </xf>
    <xf numFmtId="3" fontId="34" fillId="2" borderId="13" xfId="0" applyNumberFormat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distributed" vertical="center"/>
    </xf>
    <xf numFmtId="177" fontId="34" fillId="0" borderId="26" xfId="17" applyFont="1" applyFill="1" applyBorder="1" applyAlignment="1">
      <alignment horizontal="right" vertical="center"/>
    </xf>
    <xf numFmtId="3" fontId="35" fillId="2" borderId="13" xfId="0" applyNumberFormat="1" applyFont="1" applyFill="1" applyBorder="1" applyAlignment="1">
      <alignment horizontal="right" vertical="center"/>
    </xf>
    <xf numFmtId="177" fontId="34" fillId="4" borderId="18" xfId="17" applyFont="1" applyFill="1" applyBorder="1" applyAlignment="1">
      <alignment horizontal="right" vertical="center"/>
    </xf>
    <xf numFmtId="177" fontId="34" fillId="4" borderId="22" xfId="17" applyFont="1" applyFill="1" applyBorder="1" applyAlignment="1">
      <alignment horizontal="right" vertical="center"/>
    </xf>
    <xf numFmtId="0" fontId="34" fillId="2" borderId="27" xfId="0" applyFont="1" applyFill="1" applyBorder="1" applyAlignment="1">
      <alignment horizontal="center" vertical="center"/>
    </xf>
    <xf numFmtId="177" fontId="34" fillId="4" borderId="26" xfId="17" applyFont="1" applyFill="1" applyBorder="1" applyAlignment="1">
      <alignment vertical="center"/>
    </xf>
    <xf numFmtId="177" fontId="34" fillId="0" borderId="26" xfId="17" applyFont="1" applyFill="1" applyBorder="1" applyAlignment="1">
      <alignment vertical="center"/>
    </xf>
    <xf numFmtId="177" fontId="34" fillId="4" borderId="26" xfId="17" applyFont="1" applyFill="1" applyBorder="1" applyAlignment="1">
      <alignment horizontal="right" vertical="center"/>
    </xf>
    <xf numFmtId="0" fontId="41" fillId="2" borderId="25" xfId="0" applyFont="1" applyFill="1" applyBorder="1" applyAlignment="1">
      <alignment horizontal="distributed" vertical="center"/>
    </xf>
    <xf numFmtId="0" fontId="34" fillId="2" borderId="28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distributed" vertical="center"/>
    </xf>
    <xf numFmtId="177" fontId="34" fillId="4" borderId="13" xfId="17" applyFont="1" applyFill="1" applyBorder="1" applyAlignment="1">
      <alignment vertical="center"/>
    </xf>
    <xf numFmtId="177" fontId="34" fillId="0" borderId="13" xfId="17" applyFont="1" applyFill="1" applyBorder="1" applyAlignment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distributed" vertical="center"/>
    </xf>
    <xf numFmtId="0" fontId="35" fillId="2" borderId="10" xfId="0" applyFont="1" applyFill="1" applyBorder="1" applyAlignment="1" quotePrefix="1">
      <alignment vertical="center"/>
    </xf>
    <xf numFmtId="177" fontId="35" fillId="3" borderId="1" xfId="17" applyFont="1" applyFill="1" applyBorder="1" applyAlignment="1">
      <alignment vertical="center"/>
    </xf>
    <xf numFmtId="3" fontId="35" fillId="2" borderId="14" xfId="0" applyNumberFormat="1" applyFont="1" applyFill="1" applyBorder="1" applyAlignment="1">
      <alignment horizontal="right" vertical="center"/>
    </xf>
    <xf numFmtId="177" fontId="35" fillId="6" borderId="1" xfId="17" applyFont="1" applyFill="1" applyBorder="1" applyAlignment="1">
      <alignment horizontal="right" vertical="center"/>
    </xf>
    <xf numFmtId="0" fontId="35" fillId="2" borderId="10" xfId="0" applyFont="1" applyFill="1" applyBorder="1" applyAlignment="1" quotePrefix="1">
      <alignment horizontal="center" vertical="center"/>
    </xf>
    <xf numFmtId="0" fontId="34" fillId="2" borderId="23" xfId="0" applyFont="1" applyFill="1" applyBorder="1" applyAlignment="1">
      <alignment horizontal="right" vertical="center"/>
    </xf>
    <xf numFmtId="0" fontId="34" fillId="2" borderId="19" xfId="0" applyFont="1" applyFill="1" applyBorder="1" applyAlignment="1">
      <alignment horizontal="right" vertical="center"/>
    </xf>
    <xf numFmtId="0" fontId="34" fillId="2" borderId="24" xfId="0" applyFont="1" applyFill="1" applyBorder="1" applyAlignment="1">
      <alignment horizontal="right" vertical="center"/>
    </xf>
    <xf numFmtId="0" fontId="35" fillId="2" borderId="10" xfId="0" applyFont="1" applyFill="1" applyBorder="1" applyAlignment="1">
      <alignment horizontal="distributed" vertical="center"/>
    </xf>
    <xf numFmtId="0" fontId="35" fillId="2" borderId="27" xfId="0" applyFont="1" applyFill="1" applyBorder="1" applyAlignment="1" quotePrefix="1">
      <alignment horizontal="center" vertical="center"/>
    </xf>
    <xf numFmtId="0" fontId="41" fillId="2" borderId="17" xfId="0" applyFont="1" applyFill="1" applyBorder="1" applyAlignment="1">
      <alignment horizontal="distributed" vertical="center"/>
    </xf>
    <xf numFmtId="0" fontId="35" fillId="2" borderId="20" xfId="0" applyFont="1" applyFill="1" applyBorder="1" applyAlignment="1">
      <alignment horizontal="right" vertical="center"/>
    </xf>
    <xf numFmtId="0" fontId="34" fillId="2" borderId="31" xfId="0" applyFont="1" applyFill="1" applyBorder="1" applyAlignment="1">
      <alignment horizontal="distributed" vertical="center"/>
    </xf>
    <xf numFmtId="177" fontId="35" fillId="0" borderId="32" xfId="17" applyFont="1" applyFill="1" applyBorder="1" applyAlignment="1">
      <alignment horizontal="right" vertical="center"/>
    </xf>
    <xf numFmtId="0" fontId="34" fillId="2" borderId="20" xfId="0" applyFont="1" applyFill="1" applyBorder="1" applyAlignment="1">
      <alignment horizontal="right" vertical="center"/>
    </xf>
    <xf numFmtId="0" fontId="42" fillId="2" borderId="21" xfId="0" applyFont="1" applyFill="1" applyBorder="1" applyAlignment="1">
      <alignment horizontal="distributed" vertical="center"/>
    </xf>
    <xf numFmtId="0" fontId="34" fillId="2" borderId="16" xfId="0" applyFont="1" applyFill="1" applyBorder="1" applyAlignment="1">
      <alignment horizontal="right" vertical="center"/>
    </xf>
    <xf numFmtId="0" fontId="34" fillId="2" borderId="33" xfId="0" applyFont="1" applyFill="1" applyBorder="1" applyAlignment="1">
      <alignment horizontal="right" vertical="center"/>
    </xf>
    <xf numFmtId="0" fontId="34" fillId="2" borderId="34" xfId="0" applyFont="1" applyFill="1" applyBorder="1" applyAlignment="1">
      <alignment horizontal="distributed" vertical="center"/>
    </xf>
    <xf numFmtId="177" fontId="34" fillId="4" borderId="35" xfId="17" applyFont="1" applyFill="1" applyBorder="1" applyAlignment="1">
      <alignment vertical="center"/>
    </xf>
    <xf numFmtId="177" fontId="34" fillId="0" borderId="35" xfId="17" applyFont="1" applyFill="1" applyBorder="1" applyAlignment="1">
      <alignment vertical="center"/>
    </xf>
    <xf numFmtId="177" fontId="35" fillId="6" borderId="1" xfId="17" applyFont="1" applyFill="1" applyBorder="1" applyAlignment="1">
      <alignment vertical="center"/>
    </xf>
    <xf numFmtId="0" fontId="34" fillId="2" borderId="36" xfId="0" applyFont="1" applyFill="1" applyBorder="1" applyAlignment="1">
      <alignment horizontal="right" vertical="center"/>
    </xf>
    <xf numFmtId="0" fontId="34" fillId="2" borderId="37" xfId="0" applyFont="1" applyFill="1" applyBorder="1" applyAlignment="1">
      <alignment horizontal="distributed" vertical="center"/>
    </xf>
    <xf numFmtId="177" fontId="34" fillId="0" borderId="38" xfId="17" applyFont="1" applyFill="1" applyBorder="1" applyAlignment="1">
      <alignment horizontal="center" vertical="center"/>
    </xf>
    <xf numFmtId="0" fontId="35" fillId="2" borderId="10" xfId="0" applyFont="1" applyFill="1" applyBorder="1" applyAlignment="1" quotePrefix="1">
      <alignment horizontal="left" vertical="center"/>
    </xf>
    <xf numFmtId="0" fontId="34" fillId="2" borderId="30" xfId="0" applyFont="1" applyFill="1" applyBorder="1" applyAlignment="1">
      <alignment horizontal="distributed" vertical="center"/>
    </xf>
    <xf numFmtId="177" fontId="34" fillId="3" borderId="1" xfId="17" applyFont="1" applyFill="1" applyBorder="1" applyAlignment="1">
      <alignment vertical="center"/>
    </xf>
    <xf numFmtId="177" fontId="34" fillId="0" borderId="38" xfId="17" applyFont="1" applyFill="1" applyBorder="1" applyAlignment="1">
      <alignment vertical="center"/>
    </xf>
    <xf numFmtId="177" fontId="35" fillId="5" borderId="1" xfId="17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distributed" vertical="center"/>
    </xf>
    <xf numFmtId="177" fontId="34" fillId="0" borderId="22" xfId="17" applyFont="1" applyFill="1" applyBorder="1" applyAlignment="1">
      <alignment horizontal="center" vertical="center"/>
    </xf>
    <xf numFmtId="177" fontId="34" fillId="0" borderId="1" xfId="17" applyFont="1" applyFill="1" applyBorder="1" applyAlignment="1">
      <alignment vertical="center"/>
    </xf>
    <xf numFmtId="177" fontId="34" fillId="0" borderId="22" xfId="17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0" fontId="35" fillId="2" borderId="10" xfId="0" applyFont="1" applyFill="1" applyBorder="1" applyAlignment="1" quotePrefix="1">
      <alignment horizontal="distributed" vertical="center"/>
    </xf>
    <xf numFmtId="0" fontId="34" fillId="2" borderId="10" xfId="0" applyFont="1" applyFill="1" applyBorder="1" applyAlignment="1">
      <alignment horizontal="right" vertical="center"/>
    </xf>
    <xf numFmtId="177" fontId="34" fillId="5" borderId="1" xfId="17" applyFont="1" applyFill="1" applyBorder="1" applyAlignment="1">
      <alignment vertical="center"/>
    </xf>
    <xf numFmtId="177" fontId="35" fillId="0" borderId="1" xfId="17" applyFont="1" applyFill="1" applyBorder="1" applyAlignment="1">
      <alignment vertical="center"/>
    </xf>
    <xf numFmtId="0" fontId="34" fillId="2" borderId="30" xfId="0" applyFont="1" applyFill="1" applyBorder="1" applyAlignment="1">
      <alignment vertical="center"/>
    </xf>
    <xf numFmtId="0" fontId="34" fillId="2" borderId="36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vertical="center"/>
    </xf>
    <xf numFmtId="184" fontId="34" fillId="0" borderId="38" xfId="0" applyNumberFormat="1" applyFont="1" applyBorder="1" applyAlignment="1">
      <alignment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vertical="center"/>
    </xf>
    <xf numFmtId="184" fontId="34" fillId="0" borderId="35" xfId="0" applyNumberFormat="1" applyFont="1" applyBorder="1" applyAlignment="1">
      <alignment vertical="center"/>
    </xf>
    <xf numFmtId="177" fontId="34" fillId="0" borderId="1" xfId="17" applyFont="1" applyBorder="1" applyAlignment="1">
      <alignment vertical="center"/>
    </xf>
    <xf numFmtId="177" fontId="34" fillId="2" borderId="10" xfId="17" applyFont="1" applyFill="1" applyBorder="1" applyAlignment="1">
      <alignment horizontal="distributed" vertical="center"/>
    </xf>
    <xf numFmtId="177" fontId="34" fillId="2" borderId="30" xfId="17" applyFont="1" applyFill="1" applyBorder="1" applyAlignment="1">
      <alignment horizontal="distributed" vertical="center"/>
    </xf>
    <xf numFmtId="177" fontId="34" fillId="2" borderId="30" xfId="17" applyFont="1" applyFill="1" applyBorder="1" applyAlignment="1">
      <alignment horizontal="left" vertical="center"/>
    </xf>
    <xf numFmtId="177" fontId="34" fillId="7" borderId="1" xfId="17" applyFont="1" applyFill="1" applyBorder="1" applyAlignment="1">
      <alignment vertical="center"/>
    </xf>
    <xf numFmtId="177" fontId="34" fillId="2" borderId="39" xfId="17" applyFont="1" applyFill="1" applyBorder="1" applyAlignment="1">
      <alignment horizontal="distributed" vertical="center"/>
    </xf>
    <xf numFmtId="177" fontId="34" fillId="2" borderId="40" xfId="17" applyFont="1" applyFill="1" applyBorder="1" applyAlignment="1">
      <alignment horizontal="left" vertical="center" wrapText="1"/>
    </xf>
    <xf numFmtId="177" fontId="34" fillId="0" borderId="15" xfId="17" applyFont="1" applyBorder="1" applyAlignment="1">
      <alignment vertical="center"/>
    </xf>
    <xf numFmtId="177" fontId="34" fillId="2" borderId="28" xfId="17" applyFont="1" applyFill="1" applyBorder="1" applyAlignment="1">
      <alignment horizontal="distributed" vertical="center"/>
    </xf>
    <xf numFmtId="177" fontId="34" fillId="2" borderId="32" xfId="17" applyFont="1" applyFill="1" applyBorder="1" applyAlignment="1">
      <alignment horizontal="left" vertical="center" wrapText="1"/>
    </xf>
    <xf numFmtId="177" fontId="34" fillId="2" borderId="41" xfId="17" applyFont="1" applyFill="1" applyBorder="1" applyAlignment="1">
      <alignment horizontal="distributed" vertical="center"/>
    </xf>
    <xf numFmtId="177" fontId="34" fillId="0" borderId="14" xfId="17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34" fillId="4" borderId="1" xfId="0" applyFont="1" applyFill="1" applyBorder="1" applyAlignment="1">
      <alignment vertical="center"/>
    </xf>
    <xf numFmtId="3" fontId="34" fillId="3" borderId="1" xfId="0" applyNumberFormat="1" applyFont="1" applyFill="1" applyBorder="1" applyAlignment="1">
      <alignment vertical="center"/>
    </xf>
    <xf numFmtId="3" fontId="34" fillId="4" borderId="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7" fillId="0" borderId="5" xfId="23" applyFont="1" applyBorder="1" applyAlignment="1">
      <alignment horizontal="center"/>
      <protection/>
    </xf>
    <xf numFmtId="0" fontId="34" fillId="0" borderId="8" xfId="23" applyFont="1" applyBorder="1" applyAlignment="1">
      <alignment horizontal="left"/>
      <protection/>
    </xf>
    <xf numFmtId="0" fontId="34" fillId="0" borderId="9" xfId="23" applyFont="1" applyBorder="1" applyAlignment="1">
      <alignment horizontal="left"/>
      <protection/>
    </xf>
    <xf numFmtId="0" fontId="35" fillId="0" borderId="2" xfId="23" applyFont="1" applyBorder="1" applyAlignment="1">
      <alignment horizontal="left"/>
      <protection/>
    </xf>
    <xf numFmtId="0" fontId="35" fillId="0" borderId="3" xfId="23" applyFont="1" applyBorder="1" applyAlignment="1">
      <alignment horizontal="left"/>
      <protection/>
    </xf>
    <xf numFmtId="0" fontId="35" fillId="0" borderId="4" xfId="23" applyFont="1" applyBorder="1" applyAlignment="1">
      <alignment horizontal="left"/>
      <protection/>
    </xf>
    <xf numFmtId="0" fontId="35" fillId="0" borderId="5" xfId="23" applyFont="1" applyBorder="1" applyAlignment="1">
      <alignment horizontal="left"/>
      <protection/>
    </xf>
    <xf numFmtId="0" fontId="35" fillId="0" borderId="0" xfId="23" applyFont="1" applyBorder="1" applyAlignment="1">
      <alignment horizontal="left"/>
      <protection/>
    </xf>
    <xf numFmtId="0" fontId="35" fillId="0" borderId="6" xfId="23" applyFont="1" applyBorder="1" applyAlignment="1">
      <alignment horizontal="left"/>
      <protection/>
    </xf>
    <xf numFmtId="0" fontId="34" fillId="0" borderId="7" xfId="23" applyFont="1" applyBorder="1" applyAlignment="1">
      <alignment horizontal="left"/>
      <protection/>
    </xf>
    <xf numFmtId="0" fontId="16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0" fillId="0" borderId="0" xfId="23" applyFont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34" fillId="0" borderId="5" xfId="23" applyFont="1" applyBorder="1" applyAlignment="1">
      <alignment horizontal="left"/>
      <protection/>
    </xf>
    <xf numFmtId="0" fontId="34" fillId="0" borderId="0" xfId="23" applyFont="1" applyBorder="1" applyAlignment="1">
      <alignment horizontal="left"/>
      <protection/>
    </xf>
    <xf numFmtId="0" fontId="34" fillId="0" borderId="6" xfId="23" applyFont="1" applyBorder="1" applyAlignment="1">
      <alignment horizontal="left"/>
      <protection/>
    </xf>
    <xf numFmtId="0" fontId="7" fillId="0" borderId="0" xfId="23" applyFont="1" applyBorder="1" applyAlignment="1">
      <alignment horizontal="center"/>
      <protection/>
    </xf>
    <xf numFmtId="0" fontId="7" fillId="0" borderId="6" xfId="23" applyFont="1" applyBorder="1" applyAlignment="1">
      <alignment horizontal="center"/>
      <protection/>
    </xf>
    <xf numFmtId="0" fontId="22" fillId="0" borderId="5" xfId="23" applyFont="1" applyBorder="1" applyAlignment="1">
      <alignment horizontal="center"/>
      <protection/>
    </xf>
    <xf numFmtId="0" fontId="22" fillId="0" borderId="0" xfId="23" applyFont="1" applyBorder="1" applyAlignment="1">
      <alignment horizontal="center"/>
      <protection/>
    </xf>
    <xf numFmtId="0" fontId="22" fillId="0" borderId="6" xfId="23" applyFont="1" applyBorder="1" applyAlignment="1">
      <alignment horizontal="center"/>
      <protection/>
    </xf>
    <xf numFmtId="0" fontId="39" fillId="0" borderId="42" xfId="0" applyFont="1" applyBorder="1" applyAlignment="1">
      <alignment horizontal="right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distributed" vertical="center" wrapText="1"/>
    </xf>
    <xf numFmtId="0" fontId="34" fillId="2" borderId="1" xfId="0" applyFont="1" applyFill="1" applyBorder="1" applyAlignment="1">
      <alignment horizontal="distributed" vertical="center"/>
    </xf>
    <xf numFmtId="0" fontId="34" fillId="0" borderId="1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5" fillId="2" borderId="1" xfId="0" applyFont="1" applyFill="1" applyBorder="1" applyAlignment="1">
      <alignment horizontal="distributed" vertical="center"/>
    </xf>
    <xf numFmtId="184" fontId="34" fillId="3" borderId="1" xfId="0" applyNumberFormat="1" applyFont="1" applyFill="1" applyBorder="1" applyAlignment="1">
      <alignment horizontal="right" vertical="center"/>
    </xf>
    <xf numFmtId="184" fontId="34" fillId="0" borderId="1" xfId="0" applyNumberFormat="1" applyFont="1" applyBorder="1" applyAlignment="1">
      <alignment horizontal="right" vertical="center"/>
    </xf>
    <xf numFmtId="3" fontId="34" fillId="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vertical="center"/>
    </xf>
    <xf numFmtId="0" fontId="34" fillId="0" borderId="4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34" fillId="0" borderId="39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40" fillId="0" borderId="42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2" borderId="46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93" fontId="15" fillId="0" borderId="42" xfId="0" applyNumberFormat="1" applyFont="1" applyBorder="1" applyAlignment="1">
      <alignment horizontal="right" vertical="center"/>
    </xf>
    <xf numFmtId="193" fontId="0" fillId="2" borderId="49" xfId="0" applyNumberFormat="1" applyFill="1" applyBorder="1" applyAlignment="1">
      <alignment horizontal="center" vertical="center" wrapText="1"/>
    </xf>
    <xf numFmtId="193" fontId="0" fillId="2" borderId="1" xfId="0" applyNumberFormat="1" applyFill="1" applyBorder="1" applyAlignment="1">
      <alignment horizontal="center" vertical="center"/>
    </xf>
    <xf numFmtId="193" fontId="0" fillId="2" borderId="1" xfId="0" applyNumberFormat="1" applyFill="1" applyBorder="1" applyAlignment="1">
      <alignment horizontal="center" vertical="center" wrapText="1"/>
    </xf>
    <xf numFmtId="193" fontId="0" fillId="2" borderId="10" xfId="0" applyNumberFormat="1" applyFill="1" applyBorder="1" applyAlignment="1">
      <alignment horizontal="distributed" vertical="center"/>
    </xf>
    <xf numFmtId="193" fontId="0" fillId="2" borderId="30" xfId="0" applyNumberFormat="1" applyFill="1" applyBorder="1" applyAlignment="1">
      <alignment horizontal="distributed" vertical="center"/>
    </xf>
    <xf numFmtId="193" fontId="0" fillId="2" borderId="10" xfId="0" applyNumberFormat="1" applyFill="1" applyBorder="1" applyAlignment="1">
      <alignment horizontal="center" vertical="center"/>
    </xf>
    <xf numFmtId="193" fontId="0" fillId="2" borderId="30" xfId="0" applyNumberFormat="1" applyFill="1" applyBorder="1" applyAlignment="1">
      <alignment horizontal="center" vertical="center"/>
    </xf>
    <xf numFmtId="193" fontId="0" fillId="2" borderId="46" xfId="0" applyNumberFormat="1" applyFill="1" applyBorder="1" applyAlignment="1">
      <alignment horizontal="center" vertical="center"/>
    </xf>
    <xf numFmtId="193" fontId="0" fillId="0" borderId="45" xfId="0" applyNumberFormat="1" applyBorder="1" applyAlignment="1">
      <alignment horizontal="left" vertical="center" wrapText="1"/>
    </xf>
    <xf numFmtId="193" fontId="6" fillId="0" borderId="42" xfId="0" applyNumberFormat="1" applyFont="1" applyBorder="1" applyAlignment="1">
      <alignment horizontal="left" vertical="center" wrapText="1"/>
    </xf>
    <xf numFmtId="193" fontId="15" fillId="0" borderId="42" xfId="0" applyNumberFormat="1" applyFont="1" applyBorder="1" applyAlignment="1">
      <alignment horizontal="right" vertical="center" wrapText="1"/>
    </xf>
    <xf numFmtId="193" fontId="0" fillId="0" borderId="1" xfId="0" applyNumberFormat="1" applyBorder="1" applyAlignment="1">
      <alignment horizontal="center" vertical="center"/>
    </xf>
    <xf numFmtId="193" fontId="0" fillId="3" borderId="1" xfId="0" applyNumberForma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30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distributed" vertical="center"/>
    </xf>
    <xf numFmtId="0" fontId="35" fillId="2" borderId="30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35" fillId="3" borderId="39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5" fillId="2" borderId="10" xfId="17" applyFont="1" applyFill="1" applyBorder="1" applyAlignment="1">
      <alignment horizontal="distributed" vertical="center"/>
    </xf>
    <xf numFmtId="177" fontId="35" fillId="2" borderId="30" xfId="17" applyFont="1" applyFill="1" applyBorder="1" applyAlignment="1">
      <alignment horizontal="distributed" vertical="center"/>
    </xf>
    <xf numFmtId="0" fontId="9" fillId="0" borderId="45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 textRotation="255" wrapText="1"/>
    </xf>
    <xf numFmtId="0" fontId="34" fillId="2" borderId="10" xfId="0" applyFont="1" applyFill="1" applyBorder="1" applyAlignment="1">
      <alignment horizontal="distributed" vertical="center"/>
    </xf>
    <xf numFmtId="0" fontId="34" fillId="2" borderId="30" xfId="0" applyFont="1" applyFill="1" applyBorder="1" applyAlignment="1">
      <alignment horizontal="distributed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omma" xfId="16"/>
    <cellStyle name="Comma [0]" xfId="17"/>
    <cellStyle name="Followed Hyperlink" xfId="18"/>
    <cellStyle name="콤마 [0]_`97년최종" xfId="19"/>
    <cellStyle name="콤마_명세표(매입)" xfId="20"/>
    <cellStyle name="Currency" xfId="21"/>
    <cellStyle name="Currency [0]" xfId="22"/>
    <cellStyle name="표준_결산보고서(자체활용)" xfId="23"/>
    <cellStyle name="Hyperlink" xfId="24"/>
    <cellStyle name="Comma [0]_laroux" xfId="25"/>
    <cellStyle name="Comma_laroux" xfId="26"/>
    <cellStyle name="Currency [0]_laroux" xfId="27"/>
    <cellStyle name="Currency_laroux" xfId="28"/>
    <cellStyle name="Normal_laroux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21;&#50689;&#44288;&#47532;&#54016;\&#44032;%20%20&#44208;%20&#49328;\2002&#44032;&#44208;&#49328;\3&#50900;\2001.6&#50900;&#44032;&#44208;&#493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21;&#50689;&#44288;&#47532;&#54016;\&#44032;%20%20&#44208;%20&#49328;\2002&#44032;&#44208;&#49328;\3&#50900;\&#44032;&#44208;&#49328;&#49436;&#498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ANARO2000\TMP\2002&#44208;&#49328;&#48372;&#51221;&#48372;&#44256;&#49436;(&#54200;&#51665;&#508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연말추정사업"/>
      <sheetName val="2.부문별추정손익"/>
      <sheetName val="2-1.일반사업추정손익"/>
      <sheetName val="2-2.신용사업추정손익"/>
      <sheetName val="3.종합자금(신용-운용)"/>
      <sheetName val="3-1.종합자금(일반-운용)"/>
      <sheetName val="3-2. 조달(신용)"/>
      <sheetName val="3-3.조달(일반)"/>
      <sheetName val="4.대출금이자계산"/>
      <sheetName val="5.예수금이자계산"/>
      <sheetName val="6.차입금이자계산"/>
      <sheetName val="7.예치금이자계산"/>
      <sheetName val="8.신용기타수익"/>
      <sheetName val="9.신용기타비용"/>
      <sheetName val="10. 일반사업매출액계산"/>
      <sheetName val="11.수탁사업수수료"/>
      <sheetName val="12. 일반사업수수료"/>
      <sheetName val="13.공제수익, 14. 공제비용"/>
      <sheetName val="15. 판매관리비"/>
      <sheetName val="16.판매경비"/>
      <sheetName val="17.교육지원. 법인세"/>
      <sheetName val="요약표및부표14-2"/>
      <sheetName val="데이터시트"/>
      <sheetName val="표  지"/>
    </sheetNames>
    <sheetDataSet>
      <sheetData sheetId="0"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  <cell r="E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G30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</sheetData>
      <sheetData sheetId="8"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9">
        <row r="8">
          <cell r="B8">
            <v>0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H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H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</row>
      </sheetData>
      <sheetData sheetId="10">
        <row r="8">
          <cell r="D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11">
        <row r="7">
          <cell r="D7">
            <v>0</v>
          </cell>
          <cell r="E7">
            <v>0</v>
          </cell>
          <cell r="G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G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G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I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I11">
            <v>0</v>
          </cell>
        </row>
      </sheetData>
      <sheetData sheetId="12">
        <row r="8">
          <cell r="E8">
            <v>0</v>
          </cell>
          <cell r="F8">
            <v>0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40"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I44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H51">
            <v>0</v>
          </cell>
          <cell r="I51">
            <v>0</v>
          </cell>
        </row>
        <row r="54">
          <cell r="E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H55">
            <v>0</v>
          </cell>
          <cell r="I55">
            <v>0</v>
          </cell>
        </row>
      </sheetData>
      <sheetData sheetId="13">
        <row r="9">
          <cell r="D9">
            <v>0</v>
          </cell>
          <cell r="E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H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</row>
      </sheetData>
      <sheetData sheetId="17">
        <row r="7">
          <cell r="C7">
            <v>0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</row>
      </sheetData>
      <sheetData sheetId="18">
        <row r="6">
          <cell r="E6">
            <v>0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>
            <v>0</v>
          </cell>
          <cell r="F8">
            <v>0</v>
          </cell>
          <cell r="G8">
            <v>0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</sheetData>
      <sheetData sheetId="20"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사업"/>
      <sheetName val="2.손익"/>
      <sheetName val="2-1.신용손익"/>
      <sheetName val="2-2.일반손익"/>
      <sheetName val="3.운용(신용)"/>
      <sheetName val="3-1.운용(일반)"/>
      <sheetName val="3-2. 조달(신용)"/>
      <sheetName val="3-3.조달(일반)"/>
      <sheetName val="4.매출액"/>
      <sheetName val="5.매출원가"/>
      <sheetName val="6.수탁수수료"/>
      <sheetName val="7. 일반수수료"/>
      <sheetName val="8.일반기타수익"/>
      <sheetName val="9.일반기타비용"/>
      <sheetName val="10.대출이자"/>
      <sheetName val="11.기타이자.비용"/>
      <sheetName val="12.예금이자"/>
      <sheetName val="13.차입이자"/>
      <sheetName val="14.예치금"/>
      <sheetName val="15.신용수익"/>
      <sheetName val="16.신용비용"/>
      <sheetName val="17.공제수익비용"/>
      <sheetName val="18. 판매관리비"/>
      <sheetName val="19.판매경비"/>
      <sheetName val="20.교육지원. 법인세"/>
      <sheetName val="충당금"/>
      <sheetName val="손실요인검토"/>
      <sheetName val="손실요인검토표"/>
      <sheetName val="요약"/>
      <sheetName val="데이터시트"/>
      <sheetName val="표  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기타손익(5)"/>
      <sheetName val="대손충당금"/>
      <sheetName val="평균종사인원"/>
      <sheetName val="인건비,조합원"/>
      <sheetName val="준조합원,지분"/>
      <sheetName val="데이터시트"/>
    </sheetNames>
    <sheetDataSet>
      <sheetData sheetId="1">
        <row r="6">
          <cell r="C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3">
        <row r="7">
          <cell r="C7">
            <v>0</v>
          </cell>
          <cell r="E7">
            <v>0</v>
          </cell>
          <cell r="I7">
            <v>0</v>
          </cell>
          <cell r="K7">
            <v>0</v>
          </cell>
          <cell r="O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</sheetData>
      <sheetData sheetId="4">
        <row r="5">
          <cell r="C5">
            <v>0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M5">
            <v>0</v>
          </cell>
        </row>
        <row r="6">
          <cell r="C6">
            <v>0</v>
          </cell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N33">
            <v>0</v>
          </cell>
        </row>
        <row r="38">
          <cell r="C38">
            <v>0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C39">
            <v>0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K47">
            <v>0</v>
          </cell>
          <cell r="M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K48">
            <v>0</v>
          </cell>
          <cell r="M48">
            <v>0</v>
          </cell>
        </row>
      </sheetData>
      <sheetData sheetId="5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E9">
            <v>0</v>
          </cell>
          <cell r="F9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5:H31"/>
  <sheetViews>
    <sheetView showGridLines="0" view="pageBreakPreview" zoomScaleSheetLayoutView="100" workbookViewId="0" topLeftCell="A1">
      <selection activeCell="B8" sqref="B8"/>
    </sheetView>
  </sheetViews>
  <sheetFormatPr defaultColWidth="9.33203125" defaultRowHeight="24" customHeight="1"/>
  <cols>
    <col min="1" max="3" width="18.5" style="8" customWidth="1"/>
    <col min="4" max="4" width="29.66015625" style="8" customWidth="1"/>
    <col min="5" max="5" width="23.16015625" style="8" customWidth="1"/>
    <col min="6" max="16384" width="18.5" style="8" customWidth="1"/>
  </cols>
  <sheetData>
    <row r="5" spans="1:8" ht="34.5" customHeight="1">
      <c r="A5" s="185" t="s">
        <v>736</v>
      </c>
      <c r="B5" s="185"/>
      <c r="C5" s="185"/>
      <c r="D5" s="185"/>
      <c r="E5" s="185"/>
      <c r="F5" s="6"/>
      <c r="G5" s="7"/>
      <c r="H5" s="7"/>
    </row>
    <row r="6" spans="1:6" ht="45.75" customHeight="1">
      <c r="A6" s="185" t="s">
        <v>737</v>
      </c>
      <c r="B6" s="185"/>
      <c r="C6" s="185"/>
      <c r="D6" s="185"/>
      <c r="E6" s="185"/>
      <c r="F6" s="9"/>
    </row>
    <row r="7" spans="1:6" ht="24" customHeight="1">
      <c r="A7" s="9"/>
      <c r="B7" s="9"/>
      <c r="C7" s="9"/>
      <c r="D7" s="9"/>
      <c r="E7" s="9"/>
      <c r="F7" s="9"/>
    </row>
    <row r="8" spans="1:6" ht="24" customHeight="1">
      <c r="A8" s="9"/>
      <c r="B8" s="9"/>
      <c r="C8" s="9"/>
      <c r="D8" s="9"/>
      <c r="E8" s="9"/>
      <c r="F8" s="9"/>
    </row>
    <row r="9" spans="1:6" ht="24" customHeight="1">
      <c r="A9" s="10"/>
      <c r="B9" s="10"/>
      <c r="C9" s="10"/>
      <c r="D9" s="10"/>
      <c r="E9" s="10"/>
      <c r="F9" s="10"/>
    </row>
    <row r="10" spans="1:8" s="12" customFormat="1" ht="24" customHeight="1">
      <c r="A10" s="186" t="s">
        <v>351</v>
      </c>
      <c r="B10" s="186"/>
      <c r="C10" s="186"/>
      <c r="D10" s="186"/>
      <c r="E10" s="186"/>
      <c r="F10" s="11"/>
      <c r="G10" s="11"/>
      <c r="H10" s="11"/>
    </row>
    <row r="11" spans="1:8" s="12" customFormat="1" ht="24" customHeight="1">
      <c r="A11" s="186" t="s">
        <v>352</v>
      </c>
      <c r="B11" s="186"/>
      <c r="C11" s="186"/>
      <c r="D11" s="186"/>
      <c r="E11" s="186"/>
      <c r="F11" s="11"/>
      <c r="G11" s="11"/>
      <c r="H11" s="11"/>
    </row>
    <row r="12" spans="1:6" ht="24" customHeight="1">
      <c r="A12" s="10"/>
      <c r="B12" s="10"/>
      <c r="C12" s="10"/>
      <c r="D12" s="10"/>
      <c r="E12" s="10"/>
      <c r="F12" s="10"/>
    </row>
    <row r="13" spans="1:6" ht="24" customHeight="1">
      <c r="A13" s="10"/>
      <c r="B13" s="10"/>
      <c r="C13" s="10"/>
      <c r="D13" s="10"/>
      <c r="E13" s="10"/>
      <c r="F13" s="10"/>
    </row>
    <row r="18" ht="60.75" customHeight="1"/>
    <row r="19" ht="60.75" customHeight="1"/>
    <row r="20" ht="60.75" customHeight="1"/>
    <row r="21" ht="60.75" customHeight="1"/>
    <row r="22" ht="60.75" customHeight="1"/>
    <row r="24" spans="1:5" ht="30.75" customHeight="1">
      <c r="A24" s="189" t="s">
        <v>353</v>
      </c>
      <c r="B24" s="189"/>
      <c r="C24" s="189"/>
      <c r="D24" s="189"/>
      <c r="E24" s="189"/>
    </row>
    <row r="25" spans="1:6" ht="24" customHeight="1">
      <c r="A25" s="188"/>
      <c r="B25" s="188"/>
      <c r="C25" s="188"/>
      <c r="D25" s="188"/>
      <c r="E25" s="188"/>
      <c r="F25" s="188"/>
    </row>
    <row r="31" spans="1:8" ht="24" customHeight="1">
      <c r="A31" s="187"/>
      <c r="B31" s="187"/>
      <c r="C31" s="187"/>
      <c r="D31" s="187"/>
      <c r="E31" s="187"/>
      <c r="F31" s="13"/>
      <c r="G31" s="13"/>
      <c r="H31" s="13"/>
    </row>
  </sheetData>
  <mergeCells count="7">
    <mergeCell ref="A5:E5"/>
    <mergeCell ref="A10:E10"/>
    <mergeCell ref="A11:E11"/>
    <mergeCell ref="A31:E31"/>
    <mergeCell ref="A25:F25"/>
    <mergeCell ref="A24:E24"/>
    <mergeCell ref="A6:E6"/>
  </mergeCells>
  <printOptions/>
  <pageMargins left="0.75" right="0.72" top="1" bottom="1" header="0.5" footer="0.5"/>
  <pageSetup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L49"/>
  <sheetViews>
    <sheetView showGridLines="0" showZeros="0" view="pageBreakPreview" zoomScaleSheetLayoutView="100" workbookViewId="0" topLeftCell="A1">
      <selection activeCell="A15" sqref="A15:L15"/>
    </sheetView>
  </sheetViews>
  <sheetFormatPr defaultColWidth="9.33203125" defaultRowHeight="15.75" customHeight="1"/>
  <cols>
    <col min="12" max="12" width="10" style="0" customWidth="1"/>
  </cols>
  <sheetData>
    <row r="3" spans="1:12" s="35" customFormat="1" ht="27.75" customHeight="1">
      <c r="A3" s="280" t="s">
        <v>348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5" ht="15.75" customHeight="1">
      <c r="F5" s="1"/>
    </row>
    <row r="6" spans="1:12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1:12" ht="27.75" customHeight="1">
      <c r="A8" s="281" t="s">
        <v>367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ht="27.75" customHeight="1">
      <c r="A9" s="281" t="s">
        <v>368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 ht="27.75" customHeight="1">
      <c r="A10" s="281" t="s">
        <v>369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  <row r="11" spans="1:12" ht="15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1:12" ht="15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ht="15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</row>
    <row r="14" spans="1:12" ht="15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</row>
    <row r="15" spans="1:12" ht="15.7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</row>
    <row r="16" spans="1:12" ht="15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5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41" s="36" customFormat="1" ht="15.75" customHeight="1"/>
    <row r="42" s="36" customFormat="1" ht="15.75" customHeight="1"/>
    <row r="43" s="36" customFormat="1" ht="15.75" customHeight="1">
      <c r="E43" s="36" t="s">
        <v>365</v>
      </c>
    </row>
    <row r="44" s="36" customFormat="1" ht="15.75" customHeight="1"/>
    <row r="45" s="36" customFormat="1" ht="15.75" customHeight="1">
      <c r="F45" s="36" t="s">
        <v>364</v>
      </c>
    </row>
    <row r="46" s="36" customFormat="1" ht="15.75" customHeight="1"/>
    <row r="47" spans="6:10" s="36" customFormat="1" ht="15.75" customHeight="1">
      <c r="F47" s="36" t="s">
        <v>366</v>
      </c>
      <c r="J47" s="36" t="s">
        <v>350</v>
      </c>
    </row>
    <row r="48" s="36" customFormat="1" ht="15.75" customHeight="1"/>
    <row r="49" spans="6:10" s="36" customFormat="1" ht="15.75" customHeight="1">
      <c r="F49" s="36" t="s">
        <v>349</v>
      </c>
      <c r="J49" s="36" t="s">
        <v>350</v>
      </c>
    </row>
    <row r="50" s="36" customFormat="1" ht="15.75" customHeight="1"/>
    <row r="51" s="36" customFormat="1" ht="15.75" customHeight="1"/>
  </sheetData>
  <mergeCells count="10">
    <mergeCell ref="A14:L14"/>
    <mergeCell ref="A15:L15"/>
    <mergeCell ref="A10:L10"/>
    <mergeCell ref="A11:L11"/>
    <mergeCell ref="A12:L12"/>
    <mergeCell ref="A13:L13"/>
    <mergeCell ref="A3:L3"/>
    <mergeCell ref="A7:L7"/>
    <mergeCell ref="A8:L8"/>
    <mergeCell ref="A9:L9"/>
  </mergeCells>
  <printOptions horizontalCentered="1"/>
  <pageMargins left="0.42" right="0.36" top="0.83" bottom="0.7480314960629921" header="0.5118110236220472" footer="0.5118110236220472"/>
  <pageSetup fitToHeight="1" fitToWidth="1" horizontalDpi="600" verticalDpi="600" orientation="portrait" paperSize="12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203"/>
  <sheetViews>
    <sheetView showGridLines="0" showZeros="0" view="pageBreakPreview" zoomScaleSheetLayoutView="100" workbookViewId="0" topLeftCell="A1">
      <pane ySplit="1" topLeftCell="BM2" activePane="bottomLeft" state="frozen"/>
      <selection pane="topLeft" activeCell="E26" sqref="E26"/>
      <selection pane="bottomLeft" activeCell="A2" sqref="A2"/>
    </sheetView>
  </sheetViews>
  <sheetFormatPr defaultColWidth="11.33203125" defaultRowHeight="12"/>
  <cols>
    <col min="1" max="1" width="9.16015625" style="1" customWidth="1"/>
    <col min="2" max="2" width="25.5" style="1" customWidth="1"/>
    <col min="3" max="3" width="38.5" style="1" customWidth="1"/>
    <col min="4" max="4" width="28.83203125" style="1" customWidth="1"/>
    <col min="5" max="5" width="16.83203125" style="1" customWidth="1"/>
    <col min="6" max="16384" width="11.33203125" style="1" customWidth="1"/>
  </cols>
  <sheetData>
    <row r="1" spans="1:5" s="18" customFormat="1" ht="25.5">
      <c r="A1" s="283" t="s">
        <v>735</v>
      </c>
      <c r="B1" s="283"/>
      <c r="C1" s="283"/>
      <c r="D1" s="283"/>
      <c r="E1" s="283"/>
    </row>
    <row r="2" spans="4:5" ht="29.25" customHeight="1">
      <c r="D2" s="199" t="s">
        <v>384</v>
      </c>
      <c r="E2" s="199"/>
    </row>
    <row r="3" spans="1:5" ht="18.75" customHeight="1">
      <c r="A3" s="200" t="s">
        <v>342</v>
      </c>
      <c r="B3" s="200" t="s">
        <v>559</v>
      </c>
      <c r="C3" s="200" t="s">
        <v>560</v>
      </c>
      <c r="D3" s="287" t="s">
        <v>343</v>
      </c>
      <c r="E3" s="200" t="s">
        <v>561</v>
      </c>
    </row>
    <row r="4" spans="1:5" ht="18.75" customHeight="1">
      <c r="A4" s="200"/>
      <c r="B4" s="200"/>
      <c r="C4" s="200"/>
      <c r="D4" s="288"/>
      <c r="E4" s="200"/>
    </row>
    <row r="5" spans="1:6" ht="27.75" customHeight="1">
      <c r="A5" s="284" t="s">
        <v>344</v>
      </c>
      <c r="B5" s="204" t="s">
        <v>489</v>
      </c>
      <c r="C5" s="59" t="s">
        <v>562</v>
      </c>
      <c r="D5" s="169"/>
      <c r="E5" s="170"/>
      <c r="F5" s="37"/>
    </row>
    <row r="6" spans="1:6" ht="27.75" customHeight="1">
      <c r="A6" s="284"/>
      <c r="B6" s="204"/>
      <c r="C6" s="59" t="s">
        <v>563</v>
      </c>
      <c r="D6" s="169">
        <v>123015</v>
      </c>
      <c r="E6" s="170"/>
      <c r="F6" s="37"/>
    </row>
    <row r="7" spans="1:6" ht="27.75" customHeight="1">
      <c r="A7" s="284"/>
      <c r="B7" s="204"/>
      <c r="C7" s="59" t="s">
        <v>564</v>
      </c>
      <c r="D7" s="169">
        <v>330</v>
      </c>
      <c r="E7" s="170"/>
      <c r="F7" s="37"/>
    </row>
    <row r="8" spans="1:6" ht="27.75" customHeight="1">
      <c r="A8" s="284"/>
      <c r="B8" s="204"/>
      <c r="C8" s="59" t="s">
        <v>565</v>
      </c>
      <c r="D8" s="169">
        <v>183283</v>
      </c>
      <c r="E8" s="170"/>
      <c r="F8" s="37"/>
    </row>
    <row r="9" spans="1:6" ht="27.75" customHeight="1">
      <c r="A9" s="284"/>
      <c r="B9" s="204"/>
      <c r="C9" s="59" t="s">
        <v>357</v>
      </c>
      <c r="D9" s="171">
        <f>SUM(D5:D8)</f>
        <v>306628</v>
      </c>
      <c r="E9" s="170"/>
      <c r="F9" s="37"/>
    </row>
    <row r="10" spans="1:6" ht="27.75" customHeight="1">
      <c r="A10" s="284"/>
      <c r="B10" s="204" t="s">
        <v>491</v>
      </c>
      <c r="C10" s="59" t="s">
        <v>566</v>
      </c>
      <c r="D10" s="169">
        <v>199284</v>
      </c>
      <c r="E10" s="170"/>
      <c r="F10" s="37"/>
    </row>
    <row r="11" spans="1:6" ht="27.75" customHeight="1">
      <c r="A11" s="284"/>
      <c r="B11" s="204"/>
      <c r="C11" s="59" t="s">
        <v>567</v>
      </c>
      <c r="D11" s="169">
        <v>105</v>
      </c>
      <c r="E11" s="170"/>
      <c r="F11" s="37"/>
    </row>
    <row r="12" spans="1:6" ht="27.75" customHeight="1">
      <c r="A12" s="284"/>
      <c r="B12" s="204"/>
      <c r="C12" s="59" t="s">
        <v>568</v>
      </c>
      <c r="D12" s="169">
        <v>4897</v>
      </c>
      <c r="E12" s="170"/>
      <c r="F12" s="37"/>
    </row>
    <row r="13" spans="1:6" ht="27.75" customHeight="1">
      <c r="A13" s="284"/>
      <c r="B13" s="204"/>
      <c r="C13" s="59" t="s">
        <v>569</v>
      </c>
      <c r="D13" s="169">
        <v>36358</v>
      </c>
      <c r="E13" s="170"/>
      <c r="F13" s="37"/>
    </row>
    <row r="14" spans="1:6" ht="27.75" customHeight="1">
      <c r="A14" s="284"/>
      <c r="B14" s="204"/>
      <c r="C14" s="59" t="s">
        <v>570</v>
      </c>
      <c r="D14" s="169">
        <v>10366</v>
      </c>
      <c r="E14" s="170"/>
      <c r="F14" s="37"/>
    </row>
    <row r="15" spans="1:6" ht="27.75" customHeight="1">
      <c r="A15" s="284"/>
      <c r="B15" s="204"/>
      <c r="C15" s="59" t="s">
        <v>345</v>
      </c>
      <c r="D15" s="169">
        <v>1580</v>
      </c>
      <c r="E15" s="170"/>
      <c r="F15" s="37"/>
    </row>
    <row r="16" spans="1:6" ht="27.75" customHeight="1">
      <c r="A16" s="284"/>
      <c r="B16" s="204"/>
      <c r="C16" s="59" t="s">
        <v>346</v>
      </c>
      <c r="D16" s="169">
        <v>100000</v>
      </c>
      <c r="E16" s="170"/>
      <c r="F16" s="37"/>
    </row>
    <row r="17" spans="1:6" ht="27.75" customHeight="1">
      <c r="A17" s="284"/>
      <c r="B17" s="204"/>
      <c r="C17" s="59" t="s">
        <v>357</v>
      </c>
      <c r="D17" s="171">
        <f>SUM(D10:D16)</f>
        <v>352590</v>
      </c>
      <c r="E17" s="170"/>
      <c r="F17" s="37"/>
    </row>
    <row r="18" spans="1:6" ht="27.75" customHeight="1">
      <c r="A18" s="284"/>
      <c r="B18" s="285" t="s">
        <v>347</v>
      </c>
      <c r="C18" s="286"/>
      <c r="D18" s="172"/>
      <c r="E18" s="170"/>
      <c r="F18" s="37"/>
    </row>
    <row r="19" spans="1:6" ht="27.75" customHeight="1">
      <c r="A19" s="284"/>
      <c r="B19" s="204" t="s">
        <v>494</v>
      </c>
      <c r="C19" s="59" t="s">
        <v>571</v>
      </c>
      <c r="D19" s="169">
        <v>12904</v>
      </c>
      <c r="E19" s="170"/>
      <c r="F19" s="37"/>
    </row>
    <row r="20" spans="1:6" ht="27.75" customHeight="1">
      <c r="A20" s="284"/>
      <c r="B20" s="204"/>
      <c r="C20" s="59" t="s">
        <v>572</v>
      </c>
      <c r="D20" s="169"/>
      <c r="E20" s="170"/>
      <c r="F20" s="37"/>
    </row>
    <row r="21" spans="1:6" ht="27.75" customHeight="1">
      <c r="A21" s="284"/>
      <c r="B21" s="204"/>
      <c r="C21" s="59" t="s">
        <v>573</v>
      </c>
      <c r="D21" s="169"/>
      <c r="E21" s="170"/>
      <c r="F21" s="37"/>
    </row>
    <row r="22" spans="1:6" ht="27.75" customHeight="1">
      <c r="A22" s="284"/>
      <c r="B22" s="204"/>
      <c r="C22" s="59" t="s">
        <v>357</v>
      </c>
      <c r="D22" s="171">
        <f>SUM(D19:D21)</f>
        <v>12904</v>
      </c>
      <c r="E22" s="170"/>
      <c r="F22" s="37"/>
    </row>
    <row r="23" spans="1:6" ht="27.75" customHeight="1">
      <c r="A23" s="284"/>
      <c r="B23" s="204" t="s">
        <v>495</v>
      </c>
      <c r="C23" s="59" t="s">
        <v>574</v>
      </c>
      <c r="D23" s="169">
        <v>703</v>
      </c>
      <c r="E23" s="170"/>
      <c r="F23" s="37"/>
    </row>
    <row r="24" spans="1:6" ht="27.75" customHeight="1">
      <c r="A24" s="284"/>
      <c r="B24" s="204"/>
      <c r="C24" s="59" t="s">
        <v>575</v>
      </c>
      <c r="D24" s="169">
        <v>30792</v>
      </c>
      <c r="E24" s="170"/>
      <c r="F24" s="37"/>
    </row>
    <row r="25" spans="1:6" ht="27.75" customHeight="1">
      <c r="A25" s="284"/>
      <c r="B25" s="204"/>
      <c r="C25" s="59" t="s">
        <v>576</v>
      </c>
      <c r="D25" s="169">
        <v>12536</v>
      </c>
      <c r="E25" s="170"/>
      <c r="F25" s="37"/>
    </row>
    <row r="26" spans="1:6" ht="27.75" customHeight="1">
      <c r="A26" s="284"/>
      <c r="B26" s="204"/>
      <c r="C26" s="59" t="s">
        <v>577</v>
      </c>
      <c r="D26" s="169"/>
      <c r="E26" s="170"/>
      <c r="F26" s="37"/>
    </row>
    <row r="27" spans="1:6" ht="27.75" customHeight="1">
      <c r="A27" s="284"/>
      <c r="B27" s="204"/>
      <c r="C27" s="59" t="s">
        <v>578</v>
      </c>
      <c r="D27" s="169">
        <v>13436</v>
      </c>
      <c r="E27" s="170"/>
      <c r="F27" s="37"/>
    </row>
    <row r="28" spans="1:6" ht="27.75" customHeight="1">
      <c r="A28" s="284"/>
      <c r="B28" s="204"/>
      <c r="C28" s="59" t="s">
        <v>579</v>
      </c>
      <c r="D28" s="169">
        <v>29398</v>
      </c>
      <c r="E28" s="170"/>
      <c r="F28" s="37"/>
    </row>
    <row r="29" spans="1:6" ht="27.75" customHeight="1">
      <c r="A29" s="284"/>
      <c r="B29" s="204"/>
      <c r="C29" s="59" t="s">
        <v>357</v>
      </c>
      <c r="D29" s="171">
        <f>SUM(D23:D28)</f>
        <v>86865</v>
      </c>
      <c r="E29" s="170"/>
      <c r="F29" s="37"/>
    </row>
    <row r="30" spans="1:6" ht="27.75" customHeight="1">
      <c r="A30" s="284"/>
      <c r="B30" s="204" t="s">
        <v>497</v>
      </c>
      <c r="C30" s="59" t="s">
        <v>370</v>
      </c>
      <c r="D30" s="169">
        <v>33000</v>
      </c>
      <c r="E30" s="170"/>
      <c r="F30" s="37"/>
    </row>
    <row r="31" spans="1:6" ht="27.75" customHeight="1">
      <c r="A31" s="284"/>
      <c r="B31" s="204"/>
      <c r="C31" s="59" t="s">
        <v>580</v>
      </c>
      <c r="D31" s="169"/>
      <c r="E31" s="170"/>
      <c r="F31" s="37"/>
    </row>
    <row r="32" spans="1:6" ht="27.75" customHeight="1">
      <c r="A32" s="284"/>
      <c r="B32" s="204"/>
      <c r="C32" s="59" t="s">
        <v>357</v>
      </c>
      <c r="D32" s="171">
        <f>SUM(D30:D31)</f>
        <v>33000</v>
      </c>
      <c r="E32" s="170"/>
      <c r="F32" s="37"/>
    </row>
    <row r="33" spans="1:6" ht="27.75" customHeight="1">
      <c r="A33" s="284"/>
      <c r="B33" s="204" t="s">
        <v>499</v>
      </c>
      <c r="C33" s="59" t="s">
        <v>581</v>
      </c>
      <c r="D33" s="169">
        <v>11170</v>
      </c>
      <c r="E33" s="170"/>
      <c r="F33" s="37"/>
    </row>
    <row r="34" spans="1:6" ht="27.75" customHeight="1">
      <c r="A34" s="284"/>
      <c r="B34" s="204"/>
      <c r="C34" s="59" t="s">
        <v>582</v>
      </c>
      <c r="D34" s="169">
        <v>37157</v>
      </c>
      <c r="E34" s="170"/>
      <c r="F34" s="37"/>
    </row>
    <row r="35" spans="1:6" ht="27.75" customHeight="1">
      <c r="A35" s="284"/>
      <c r="B35" s="204"/>
      <c r="C35" s="59" t="s">
        <v>357</v>
      </c>
      <c r="D35" s="171">
        <f>SUM(D33:D34)</f>
        <v>48327</v>
      </c>
      <c r="E35" s="170"/>
      <c r="F35" s="37"/>
    </row>
    <row r="36" spans="1:6" ht="27.75" customHeight="1">
      <c r="A36" s="284"/>
      <c r="B36" s="204" t="s">
        <v>583</v>
      </c>
      <c r="C36" s="204"/>
      <c r="D36" s="171">
        <f>SUM(D9,D17,D18,D22,D29,D32,D35)</f>
        <v>840314</v>
      </c>
      <c r="E36" s="170"/>
      <c r="F36" s="37"/>
    </row>
    <row r="37" spans="5:6" ht="12">
      <c r="E37" s="37"/>
      <c r="F37" s="37"/>
    </row>
    <row r="38" spans="5:6" ht="12">
      <c r="E38" s="37"/>
      <c r="F38" s="37"/>
    </row>
    <row r="39" spans="5:6" ht="12">
      <c r="E39" s="37"/>
      <c r="F39" s="37"/>
    </row>
    <row r="40" spans="5:6" ht="12">
      <c r="E40" s="37"/>
      <c r="F40" s="37"/>
    </row>
    <row r="41" spans="5:6" ht="12">
      <c r="E41" s="37"/>
      <c r="F41" s="37"/>
    </row>
    <row r="42" spans="5:6" ht="12">
      <c r="E42" s="37"/>
      <c r="F42" s="37"/>
    </row>
    <row r="43" spans="5:6" ht="12">
      <c r="E43" s="37"/>
      <c r="F43" s="37"/>
    </row>
    <row r="44" spans="5:6" ht="12">
      <c r="E44" s="37"/>
      <c r="F44" s="37"/>
    </row>
    <row r="45" spans="5:6" ht="12">
      <c r="E45" s="37"/>
      <c r="F45" s="37"/>
    </row>
    <row r="46" spans="5:6" ht="12">
      <c r="E46" s="37"/>
      <c r="F46" s="37"/>
    </row>
    <row r="47" spans="5:6" ht="12">
      <c r="E47" s="37"/>
      <c r="F47" s="37"/>
    </row>
    <row r="48" spans="5:6" ht="12">
      <c r="E48" s="37"/>
      <c r="F48" s="37"/>
    </row>
    <row r="49" spans="5:6" ht="12">
      <c r="E49" s="37"/>
      <c r="F49" s="37"/>
    </row>
    <row r="50" spans="5:6" ht="12">
      <c r="E50" s="37"/>
      <c r="F50" s="37"/>
    </row>
    <row r="51" spans="5:6" ht="12">
      <c r="E51" s="37"/>
      <c r="F51" s="37"/>
    </row>
    <row r="52" spans="5:6" ht="12">
      <c r="E52" s="37"/>
      <c r="F52" s="37"/>
    </row>
    <row r="53" spans="5:6" ht="12">
      <c r="E53" s="37"/>
      <c r="F53" s="37"/>
    </row>
    <row r="54" spans="5:6" ht="12">
      <c r="E54" s="37"/>
      <c r="F54" s="37"/>
    </row>
    <row r="55" spans="5:6" ht="12">
      <c r="E55" s="37"/>
      <c r="F55" s="37"/>
    </row>
    <row r="56" spans="5:6" ht="12">
      <c r="E56" s="37"/>
      <c r="F56" s="37"/>
    </row>
    <row r="57" spans="5:6" ht="12">
      <c r="E57" s="37"/>
      <c r="F57" s="37"/>
    </row>
    <row r="58" spans="5:6" ht="12">
      <c r="E58" s="37"/>
      <c r="F58" s="37"/>
    </row>
    <row r="59" spans="5:6" ht="12">
      <c r="E59" s="37"/>
      <c r="F59" s="37"/>
    </row>
    <row r="60" spans="5:6" ht="12">
      <c r="E60" s="37"/>
      <c r="F60" s="37"/>
    </row>
    <row r="61" spans="5:6" ht="12">
      <c r="E61" s="37"/>
      <c r="F61" s="37"/>
    </row>
    <row r="62" spans="5:6" ht="12">
      <c r="E62" s="37"/>
      <c r="F62" s="37"/>
    </row>
    <row r="63" spans="5:6" ht="12">
      <c r="E63" s="37"/>
      <c r="F63" s="37"/>
    </row>
    <row r="64" spans="5:6" ht="12">
      <c r="E64" s="37"/>
      <c r="F64" s="37"/>
    </row>
    <row r="65" spans="5:6" ht="12">
      <c r="E65" s="37"/>
      <c r="F65" s="37"/>
    </row>
    <row r="66" spans="5:6" ht="12">
      <c r="E66" s="37"/>
      <c r="F66" s="37"/>
    </row>
    <row r="67" spans="5:6" ht="12">
      <c r="E67" s="37"/>
      <c r="F67" s="37"/>
    </row>
    <row r="68" spans="5:6" ht="12">
      <c r="E68" s="37"/>
      <c r="F68" s="37"/>
    </row>
    <row r="69" spans="5:6" ht="12">
      <c r="E69" s="37"/>
      <c r="F69" s="37"/>
    </row>
    <row r="70" spans="5:6" ht="12">
      <c r="E70" s="37"/>
      <c r="F70" s="37"/>
    </row>
    <row r="71" spans="5:6" ht="12">
      <c r="E71" s="37"/>
      <c r="F71" s="37"/>
    </row>
    <row r="72" spans="5:6" ht="12">
      <c r="E72" s="37"/>
      <c r="F72" s="37"/>
    </row>
    <row r="73" spans="5:6" ht="12">
      <c r="E73" s="37"/>
      <c r="F73" s="37"/>
    </row>
    <row r="74" spans="5:6" ht="12">
      <c r="E74" s="37"/>
      <c r="F74" s="37"/>
    </row>
    <row r="75" spans="5:6" ht="12">
      <c r="E75" s="37"/>
      <c r="F75" s="37"/>
    </row>
    <row r="76" spans="5:6" ht="12">
      <c r="E76" s="37"/>
      <c r="F76" s="37"/>
    </row>
    <row r="77" spans="5:6" ht="12">
      <c r="E77" s="37"/>
      <c r="F77" s="37"/>
    </row>
    <row r="78" spans="5:6" ht="12">
      <c r="E78" s="37"/>
      <c r="F78" s="37"/>
    </row>
    <row r="79" spans="5:6" ht="12">
      <c r="E79" s="37"/>
      <c r="F79" s="37"/>
    </row>
    <row r="80" spans="5:6" ht="12">
      <c r="E80" s="37"/>
      <c r="F80" s="37"/>
    </row>
    <row r="81" spans="5:6" ht="12">
      <c r="E81" s="37"/>
      <c r="F81" s="37"/>
    </row>
    <row r="82" spans="5:6" ht="12">
      <c r="E82" s="37"/>
      <c r="F82" s="37"/>
    </row>
    <row r="83" spans="5:6" ht="12">
      <c r="E83" s="37"/>
      <c r="F83" s="37"/>
    </row>
    <row r="84" spans="5:6" ht="12">
      <c r="E84" s="37"/>
      <c r="F84" s="37"/>
    </row>
    <row r="85" spans="5:6" ht="12">
      <c r="E85" s="37"/>
      <c r="F85" s="37"/>
    </row>
    <row r="86" spans="5:6" ht="12">
      <c r="E86" s="37"/>
      <c r="F86" s="37"/>
    </row>
    <row r="87" spans="5:6" ht="12">
      <c r="E87" s="37"/>
      <c r="F87" s="37"/>
    </row>
    <row r="88" spans="5:6" ht="12">
      <c r="E88" s="37"/>
      <c r="F88" s="37"/>
    </row>
    <row r="89" spans="5:6" ht="12">
      <c r="E89" s="37"/>
      <c r="F89" s="37"/>
    </row>
    <row r="90" spans="5:6" ht="12">
      <c r="E90" s="37"/>
      <c r="F90" s="37"/>
    </row>
    <row r="91" spans="5:6" ht="12">
      <c r="E91" s="37"/>
      <c r="F91" s="37"/>
    </row>
    <row r="92" spans="5:6" ht="12">
      <c r="E92" s="37"/>
      <c r="F92" s="37"/>
    </row>
    <row r="93" spans="5:6" ht="12">
      <c r="E93" s="37"/>
      <c r="F93" s="37"/>
    </row>
    <row r="94" spans="5:6" ht="12">
      <c r="E94" s="37"/>
      <c r="F94" s="37"/>
    </row>
    <row r="95" spans="5:6" ht="12">
      <c r="E95" s="37"/>
      <c r="F95" s="37"/>
    </row>
    <row r="96" spans="5:6" ht="12">
      <c r="E96" s="37"/>
      <c r="F96" s="37"/>
    </row>
    <row r="97" spans="5:6" ht="12">
      <c r="E97" s="37"/>
      <c r="F97" s="37"/>
    </row>
    <row r="98" spans="5:6" ht="12">
      <c r="E98" s="37"/>
      <c r="F98" s="37"/>
    </row>
    <row r="99" spans="5:6" ht="12">
      <c r="E99" s="37"/>
      <c r="F99" s="37"/>
    </row>
    <row r="100" spans="5:6" ht="12">
      <c r="E100" s="37"/>
      <c r="F100" s="37"/>
    </row>
    <row r="101" spans="5:6" ht="12">
      <c r="E101" s="37"/>
      <c r="F101" s="37"/>
    </row>
    <row r="102" spans="5:6" ht="12">
      <c r="E102" s="37"/>
      <c r="F102" s="37"/>
    </row>
    <row r="103" spans="5:6" ht="12">
      <c r="E103" s="37"/>
      <c r="F103" s="37"/>
    </row>
    <row r="104" spans="5:6" ht="12">
      <c r="E104" s="37"/>
      <c r="F104" s="37"/>
    </row>
    <row r="105" spans="5:6" ht="12">
      <c r="E105" s="37"/>
      <c r="F105" s="37"/>
    </row>
    <row r="106" spans="5:6" ht="12">
      <c r="E106" s="37"/>
      <c r="F106" s="37"/>
    </row>
    <row r="107" spans="5:6" ht="12">
      <c r="E107" s="37"/>
      <c r="F107" s="37"/>
    </row>
    <row r="108" spans="5:6" ht="12">
      <c r="E108" s="37"/>
      <c r="F108" s="37"/>
    </row>
    <row r="109" spans="5:6" ht="12">
      <c r="E109" s="37"/>
      <c r="F109" s="37"/>
    </row>
    <row r="110" spans="5:6" ht="12">
      <c r="E110" s="37"/>
      <c r="F110" s="37"/>
    </row>
    <row r="111" spans="5:6" ht="12">
      <c r="E111" s="37"/>
      <c r="F111" s="37"/>
    </row>
    <row r="112" spans="5:6" ht="12">
      <c r="E112" s="37"/>
      <c r="F112" s="37"/>
    </row>
    <row r="113" spans="5:6" ht="12">
      <c r="E113" s="37"/>
      <c r="F113" s="37"/>
    </row>
    <row r="114" spans="5:6" ht="12">
      <c r="E114" s="37"/>
      <c r="F114" s="37"/>
    </row>
    <row r="115" spans="5:6" ht="12">
      <c r="E115" s="37"/>
      <c r="F115" s="37"/>
    </row>
    <row r="116" spans="5:6" ht="12">
      <c r="E116" s="37"/>
      <c r="F116" s="37"/>
    </row>
    <row r="117" spans="5:6" ht="12">
      <c r="E117" s="37"/>
      <c r="F117" s="37"/>
    </row>
    <row r="118" spans="5:6" ht="12">
      <c r="E118" s="37"/>
      <c r="F118" s="37"/>
    </row>
    <row r="119" spans="5:6" ht="12">
      <c r="E119" s="37"/>
      <c r="F119" s="37"/>
    </row>
    <row r="120" spans="5:6" ht="12">
      <c r="E120" s="37"/>
      <c r="F120" s="37"/>
    </row>
    <row r="121" spans="5:6" ht="12">
      <c r="E121" s="37"/>
      <c r="F121" s="37"/>
    </row>
    <row r="122" spans="5:6" ht="12">
      <c r="E122" s="37"/>
      <c r="F122" s="37"/>
    </row>
    <row r="123" spans="5:6" ht="12">
      <c r="E123" s="37"/>
      <c r="F123" s="37"/>
    </row>
    <row r="124" spans="5:6" ht="12">
      <c r="E124" s="37"/>
      <c r="F124" s="37"/>
    </row>
    <row r="125" spans="5:6" ht="12">
      <c r="E125" s="37"/>
      <c r="F125" s="37"/>
    </row>
    <row r="126" spans="5:6" ht="12">
      <c r="E126" s="37"/>
      <c r="F126" s="37"/>
    </row>
    <row r="127" spans="5:6" ht="12">
      <c r="E127" s="37"/>
      <c r="F127" s="37"/>
    </row>
    <row r="128" spans="5:6" ht="12">
      <c r="E128" s="37"/>
      <c r="F128" s="37"/>
    </row>
    <row r="129" spans="5:6" ht="12">
      <c r="E129" s="37"/>
      <c r="F129" s="37"/>
    </row>
    <row r="130" spans="5:6" ht="12">
      <c r="E130" s="37"/>
      <c r="F130" s="37"/>
    </row>
    <row r="131" spans="5:6" ht="12">
      <c r="E131" s="37"/>
      <c r="F131" s="37"/>
    </row>
    <row r="132" spans="5:6" ht="12">
      <c r="E132" s="37"/>
      <c r="F132" s="37"/>
    </row>
    <row r="133" spans="5:6" ht="12">
      <c r="E133" s="37"/>
      <c r="F133" s="37"/>
    </row>
    <row r="134" spans="5:6" ht="12">
      <c r="E134" s="37"/>
      <c r="F134" s="37"/>
    </row>
    <row r="135" spans="5:6" ht="12">
      <c r="E135" s="37"/>
      <c r="F135" s="37"/>
    </row>
    <row r="136" spans="5:6" ht="12">
      <c r="E136" s="37"/>
      <c r="F136" s="37"/>
    </row>
    <row r="137" spans="5:6" ht="12">
      <c r="E137" s="37"/>
      <c r="F137" s="37"/>
    </row>
    <row r="138" spans="5:6" ht="12">
      <c r="E138" s="37"/>
      <c r="F138" s="37"/>
    </row>
    <row r="139" spans="5:6" ht="12">
      <c r="E139" s="37"/>
      <c r="F139" s="37"/>
    </row>
    <row r="140" spans="5:6" ht="12">
      <c r="E140" s="37"/>
      <c r="F140" s="37"/>
    </row>
    <row r="141" spans="5:6" ht="12">
      <c r="E141" s="37"/>
      <c r="F141" s="37"/>
    </row>
    <row r="142" spans="5:6" ht="12">
      <c r="E142" s="37"/>
      <c r="F142" s="37"/>
    </row>
    <row r="143" spans="5:6" ht="12">
      <c r="E143" s="37"/>
      <c r="F143" s="37"/>
    </row>
    <row r="144" spans="5:6" ht="12">
      <c r="E144" s="37"/>
      <c r="F144" s="37"/>
    </row>
    <row r="145" spans="5:6" ht="12">
      <c r="E145" s="37"/>
      <c r="F145" s="37"/>
    </row>
    <row r="146" spans="5:6" ht="12">
      <c r="E146" s="37"/>
      <c r="F146" s="37"/>
    </row>
    <row r="147" spans="5:6" ht="12">
      <c r="E147" s="37"/>
      <c r="F147" s="37"/>
    </row>
    <row r="148" spans="5:6" ht="12">
      <c r="E148" s="37"/>
      <c r="F148" s="37"/>
    </row>
    <row r="149" spans="5:6" ht="12">
      <c r="E149" s="37"/>
      <c r="F149" s="37"/>
    </row>
    <row r="150" spans="5:6" ht="12">
      <c r="E150" s="37"/>
      <c r="F150" s="37"/>
    </row>
    <row r="151" spans="5:6" ht="12">
      <c r="E151" s="37"/>
      <c r="F151" s="37"/>
    </row>
    <row r="152" spans="5:6" ht="12">
      <c r="E152" s="37"/>
      <c r="F152" s="37"/>
    </row>
    <row r="153" spans="5:6" ht="12">
      <c r="E153" s="37"/>
      <c r="F153" s="37"/>
    </row>
    <row r="154" spans="5:6" ht="12">
      <c r="E154" s="37"/>
      <c r="F154" s="37"/>
    </row>
    <row r="155" spans="5:6" ht="12">
      <c r="E155" s="37"/>
      <c r="F155" s="37"/>
    </row>
    <row r="156" spans="5:6" ht="12">
      <c r="E156" s="37"/>
      <c r="F156" s="37"/>
    </row>
    <row r="157" spans="5:6" ht="12">
      <c r="E157" s="37"/>
      <c r="F157" s="37"/>
    </row>
    <row r="158" spans="5:6" ht="12">
      <c r="E158" s="37"/>
      <c r="F158" s="37"/>
    </row>
    <row r="159" spans="5:6" ht="12">
      <c r="E159" s="37"/>
      <c r="F159" s="37"/>
    </row>
    <row r="160" spans="5:6" ht="12">
      <c r="E160" s="37"/>
      <c r="F160" s="37"/>
    </row>
    <row r="161" spans="5:6" ht="12">
      <c r="E161" s="37"/>
      <c r="F161" s="37"/>
    </row>
    <row r="162" spans="5:6" ht="12">
      <c r="E162" s="37"/>
      <c r="F162" s="37"/>
    </row>
    <row r="163" spans="5:6" ht="12">
      <c r="E163" s="37"/>
      <c r="F163" s="37"/>
    </row>
    <row r="164" spans="5:6" ht="12">
      <c r="E164" s="37"/>
      <c r="F164" s="37"/>
    </row>
    <row r="165" spans="5:6" ht="12">
      <c r="E165" s="37"/>
      <c r="F165" s="37"/>
    </row>
    <row r="166" spans="5:6" ht="12">
      <c r="E166" s="37"/>
      <c r="F166" s="37"/>
    </row>
    <row r="167" spans="5:6" ht="12">
      <c r="E167" s="37"/>
      <c r="F167" s="37"/>
    </row>
    <row r="168" spans="5:6" ht="12">
      <c r="E168" s="37"/>
      <c r="F168" s="37"/>
    </row>
    <row r="169" spans="5:6" ht="12">
      <c r="E169" s="37"/>
      <c r="F169" s="37"/>
    </row>
    <row r="170" spans="5:6" ht="12">
      <c r="E170" s="37"/>
      <c r="F170" s="37"/>
    </row>
    <row r="171" spans="5:6" ht="12">
      <c r="E171" s="37"/>
      <c r="F171" s="37"/>
    </row>
    <row r="172" spans="5:6" ht="12">
      <c r="E172" s="37"/>
      <c r="F172" s="37"/>
    </row>
    <row r="173" spans="5:6" ht="12">
      <c r="E173" s="37"/>
      <c r="F173" s="37"/>
    </row>
    <row r="174" spans="5:6" ht="12">
      <c r="E174" s="37"/>
      <c r="F174" s="37"/>
    </row>
    <row r="175" spans="5:6" ht="12">
      <c r="E175" s="37"/>
      <c r="F175" s="37"/>
    </row>
    <row r="176" spans="5:6" ht="12">
      <c r="E176" s="37"/>
      <c r="F176" s="37"/>
    </row>
    <row r="177" spans="5:6" ht="12">
      <c r="E177" s="37"/>
      <c r="F177" s="37"/>
    </row>
    <row r="178" spans="5:6" ht="12">
      <c r="E178" s="37"/>
      <c r="F178" s="37"/>
    </row>
    <row r="179" spans="5:6" ht="12">
      <c r="E179" s="37"/>
      <c r="F179" s="37"/>
    </row>
    <row r="180" spans="5:6" ht="12">
      <c r="E180" s="37"/>
      <c r="F180" s="37"/>
    </row>
    <row r="181" spans="5:6" ht="12">
      <c r="E181" s="37"/>
      <c r="F181" s="37"/>
    </row>
    <row r="182" spans="5:6" ht="12">
      <c r="E182" s="37"/>
      <c r="F182" s="37"/>
    </row>
    <row r="183" spans="5:6" ht="12">
      <c r="E183" s="37"/>
      <c r="F183" s="37"/>
    </row>
    <row r="184" spans="5:6" ht="12">
      <c r="E184" s="37"/>
      <c r="F184" s="37"/>
    </row>
    <row r="185" spans="5:6" ht="12">
      <c r="E185" s="37"/>
      <c r="F185" s="37"/>
    </row>
    <row r="186" spans="5:6" ht="12">
      <c r="E186" s="37"/>
      <c r="F186" s="37"/>
    </row>
    <row r="187" spans="5:6" ht="12">
      <c r="E187" s="37"/>
      <c r="F187" s="37"/>
    </row>
    <row r="188" spans="5:6" ht="12">
      <c r="E188" s="37"/>
      <c r="F188" s="37"/>
    </row>
    <row r="189" spans="5:6" ht="12">
      <c r="E189" s="37"/>
      <c r="F189" s="37"/>
    </row>
    <row r="190" spans="5:6" ht="12">
      <c r="E190" s="37"/>
      <c r="F190" s="37"/>
    </row>
    <row r="191" spans="5:6" ht="12">
      <c r="E191" s="37"/>
      <c r="F191" s="37"/>
    </row>
    <row r="192" spans="5:6" ht="12">
      <c r="E192" s="37"/>
      <c r="F192" s="37"/>
    </row>
    <row r="193" spans="5:6" ht="12">
      <c r="E193" s="37"/>
      <c r="F193" s="37"/>
    </row>
    <row r="194" spans="5:6" ht="12">
      <c r="E194" s="37"/>
      <c r="F194" s="37"/>
    </row>
    <row r="195" spans="5:6" ht="12">
      <c r="E195" s="37"/>
      <c r="F195" s="37"/>
    </row>
    <row r="196" spans="5:6" ht="12">
      <c r="E196" s="37"/>
      <c r="F196" s="37"/>
    </row>
    <row r="197" spans="5:6" ht="12">
      <c r="E197" s="37"/>
      <c r="F197" s="37"/>
    </row>
    <row r="198" spans="5:6" ht="12">
      <c r="E198" s="37"/>
      <c r="F198" s="37"/>
    </row>
    <row r="199" spans="5:6" ht="12">
      <c r="E199" s="37"/>
      <c r="F199" s="37"/>
    </row>
    <row r="200" spans="5:6" ht="12">
      <c r="E200" s="37"/>
      <c r="F200" s="37"/>
    </row>
    <row r="201" spans="5:6" ht="12">
      <c r="E201" s="37"/>
      <c r="F201" s="37"/>
    </row>
    <row r="202" spans="5:6" ht="12">
      <c r="E202" s="37"/>
      <c r="F202" s="37"/>
    </row>
    <row r="203" spans="5:6" ht="12">
      <c r="E203" s="37"/>
      <c r="F203" s="37"/>
    </row>
  </sheetData>
  <mergeCells count="16">
    <mergeCell ref="D2:E2"/>
    <mergeCell ref="A3:A4"/>
    <mergeCell ref="B3:B4"/>
    <mergeCell ref="C3:C4"/>
    <mergeCell ref="E3:E4"/>
    <mergeCell ref="D3:D4"/>
    <mergeCell ref="A1:E1"/>
    <mergeCell ref="A5:A36"/>
    <mergeCell ref="B5:B9"/>
    <mergeCell ref="B10:B17"/>
    <mergeCell ref="B18:C18"/>
    <mergeCell ref="B19:B22"/>
    <mergeCell ref="B23:B29"/>
    <mergeCell ref="B30:B32"/>
    <mergeCell ref="B33:B35"/>
    <mergeCell ref="B36:C36"/>
  </mergeCells>
  <printOptions horizontalCentered="1"/>
  <pageMargins left="0.7480314960629921" right="0.7480314960629921" top="0.83" bottom="0.7480314960629921" header="0.5118110236220472" footer="0.5118110236220472"/>
  <pageSetup horizontalDpi="600" verticalDpi="600" orientation="portrait" paperSize="12" scale="88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J29"/>
  <sheetViews>
    <sheetView showGridLines="0" tabSelected="1" view="pageBreakPreview" zoomScaleSheetLayoutView="100" workbookViewId="0" topLeftCell="A1">
      <selection activeCell="F5" sqref="F5"/>
    </sheetView>
  </sheetViews>
  <sheetFormatPr defaultColWidth="9.33203125" defaultRowHeight="31.5" customHeight="1"/>
  <cols>
    <col min="1" max="6" width="13.33203125" style="14" customWidth="1"/>
    <col min="7" max="7" width="9.66015625" style="14" customWidth="1"/>
    <col min="8" max="8" width="14.5" style="14" customWidth="1"/>
    <col min="9" max="16384" width="13.33203125" style="14" customWidth="1"/>
  </cols>
  <sheetData>
    <row r="2" ht="20.25" customHeight="1"/>
    <row r="3" spans="1:10" ht="31.5" customHeight="1">
      <c r="A3" s="190" t="s">
        <v>734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31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ht="56.25" customHeight="1"/>
    <row r="6" spans="1:6" ht="31.5" customHeight="1">
      <c r="A6" s="14" t="s">
        <v>738</v>
      </c>
      <c r="F6" s="15"/>
    </row>
    <row r="7" ht="31.5" customHeight="1">
      <c r="F7" s="15"/>
    </row>
    <row r="8" ht="31.5" customHeight="1">
      <c r="F8" s="15"/>
    </row>
    <row r="10" ht="31.5" customHeight="1">
      <c r="A10" s="14" t="s">
        <v>739</v>
      </c>
    </row>
    <row r="14" ht="31.5" customHeight="1">
      <c r="A14" s="14" t="s">
        <v>740</v>
      </c>
    </row>
    <row r="18" ht="31.5" customHeight="1">
      <c r="A18" s="14" t="s">
        <v>741</v>
      </c>
    </row>
    <row r="21" ht="31.5" customHeight="1">
      <c r="A21" s="14" t="s">
        <v>731</v>
      </c>
    </row>
    <row r="25" ht="31.5" customHeight="1">
      <c r="A25" s="14" t="s">
        <v>742</v>
      </c>
    </row>
    <row r="27" ht="27.75" customHeight="1"/>
    <row r="29" ht="31.5" customHeight="1">
      <c r="A29" s="14" t="s">
        <v>743</v>
      </c>
    </row>
  </sheetData>
  <mergeCells count="1">
    <mergeCell ref="A3:J3"/>
  </mergeCells>
  <printOptions horizontalCentered="1"/>
  <pageMargins left="0.47" right="0.56" top="0.83" bottom="0.94" header="0.5118110236220472" footer="0.58"/>
  <pageSetup horizontalDpi="600" verticalDpi="600" orientation="portrait" paperSize="12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14"/>
  <sheetViews>
    <sheetView showGridLines="0" view="pageBreakPreview" zoomScale="75" zoomScaleSheetLayoutView="75" workbookViewId="0" topLeftCell="A55">
      <selection activeCell="A64" sqref="A64:G64"/>
    </sheetView>
  </sheetViews>
  <sheetFormatPr defaultColWidth="9.33203125" defaultRowHeight="20.25" customHeight="1"/>
  <cols>
    <col min="1" max="1" width="15.16015625" style="8" customWidth="1"/>
    <col min="2" max="5" width="18.33203125" style="8" customWidth="1"/>
    <col min="6" max="6" width="24.66015625" style="8" customWidth="1"/>
    <col min="7" max="7" width="19.5" style="8" customWidth="1"/>
    <col min="8" max="16384" width="18.33203125" style="8" customWidth="1"/>
  </cols>
  <sheetData>
    <row r="1" spans="1:7" ht="20.25" customHeight="1">
      <c r="A1" s="45"/>
      <c r="B1" s="46"/>
      <c r="C1" s="46"/>
      <c r="D1" s="46"/>
      <c r="E1" s="46"/>
      <c r="F1" s="46"/>
      <c r="G1" s="47"/>
    </row>
    <row r="2" spans="1:7" ht="24.75" customHeight="1">
      <c r="A2" s="175" t="s">
        <v>474</v>
      </c>
      <c r="B2" s="194"/>
      <c r="C2" s="194"/>
      <c r="D2" s="194"/>
      <c r="E2" s="194"/>
      <c r="F2" s="194"/>
      <c r="G2" s="195"/>
    </row>
    <row r="3" spans="1:7" ht="20.25" customHeight="1">
      <c r="A3" s="196" t="s">
        <v>354</v>
      </c>
      <c r="B3" s="197"/>
      <c r="C3" s="197"/>
      <c r="D3" s="197"/>
      <c r="E3" s="197"/>
      <c r="F3" s="197"/>
      <c r="G3" s="198"/>
    </row>
    <row r="4" spans="1:7" ht="24.75" customHeight="1">
      <c r="A4" s="48" t="s">
        <v>475</v>
      </c>
      <c r="B4" s="43"/>
      <c r="C4" s="43"/>
      <c r="D4" s="43"/>
      <c r="E4" s="43"/>
      <c r="F4" s="43"/>
      <c r="G4" s="49"/>
    </row>
    <row r="5" spans="1:7" ht="12.75" customHeight="1">
      <c r="A5" s="50"/>
      <c r="B5" s="43"/>
      <c r="C5" s="43"/>
      <c r="D5" s="43"/>
      <c r="E5" s="43"/>
      <c r="F5" s="44"/>
      <c r="G5" s="49"/>
    </row>
    <row r="6" spans="1:7" ht="28.5" customHeight="1">
      <c r="A6" s="191" t="s">
        <v>704</v>
      </c>
      <c r="B6" s="192"/>
      <c r="C6" s="192"/>
      <c r="D6" s="192"/>
      <c r="E6" s="192"/>
      <c r="F6" s="192"/>
      <c r="G6" s="193"/>
    </row>
    <row r="7" spans="1:7" ht="28.5" customHeight="1">
      <c r="A7" s="191" t="s">
        <v>705</v>
      </c>
      <c r="B7" s="192"/>
      <c r="C7" s="192"/>
      <c r="D7" s="192"/>
      <c r="E7" s="192"/>
      <c r="F7" s="192"/>
      <c r="G7" s="193"/>
    </row>
    <row r="8" spans="1:7" ht="28.5" customHeight="1">
      <c r="A8" s="191" t="s">
        <v>706</v>
      </c>
      <c r="B8" s="192"/>
      <c r="C8" s="192"/>
      <c r="D8" s="192"/>
      <c r="E8" s="192"/>
      <c r="F8" s="192"/>
      <c r="G8" s="193"/>
    </row>
    <row r="9" spans="1:7" ht="28.5" customHeight="1">
      <c r="A9" s="191" t="s">
        <v>703</v>
      </c>
      <c r="B9" s="192"/>
      <c r="C9" s="192"/>
      <c r="D9" s="192"/>
      <c r="E9" s="192"/>
      <c r="F9" s="192"/>
      <c r="G9" s="193"/>
    </row>
    <row r="10" spans="1:7" ht="28.5" customHeight="1">
      <c r="A10" s="191" t="s">
        <v>707</v>
      </c>
      <c r="B10" s="192"/>
      <c r="C10" s="192"/>
      <c r="D10" s="192"/>
      <c r="E10" s="192"/>
      <c r="F10" s="192"/>
      <c r="G10" s="193"/>
    </row>
    <row r="11" spans="1:7" ht="28.5" customHeight="1">
      <c r="A11" s="191" t="s">
        <v>708</v>
      </c>
      <c r="B11" s="192"/>
      <c r="C11" s="192"/>
      <c r="D11" s="192"/>
      <c r="E11" s="192"/>
      <c r="F11" s="192"/>
      <c r="G11" s="193"/>
    </row>
    <row r="12" spans="1:7" ht="28.5" customHeight="1">
      <c r="A12" s="191" t="s">
        <v>709</v>
      </c>
      <c r="B12" s="192"/>
      <c r="C12" s="192"/>
      <c r="D12" s="192"/>
      <c r="E12" s="192"/>
      <c r="F12" s="192"/>
      <c r="G12" s="193"/>
    </row>
    <row r="13" spans="1:7" ht="28.5" customHeight="1">
      <c r="A13" s="191" t="s">
        <v>710</v>
      </c>
      <c r="B13" s="192"/>
      <c r="C13" s="192"/>
      <c r="D13" s="192"/>
      <c r="E13" s="192"/>
      <c r="F13" s="192"/>
      <c r="G13" s="193"/>
    </row>
    <row r="14" spans="1:7" ht="28.5" customHeight="1">
      <c r="A14" s="191" t="s">
        <v>711</v>
      </c>
      <c r="B14" s="192"/>
      <c r="C14" s="192"/>
      <c r="D14" s="192"/>
      <c r="E14" s="192"/>
      <c r="F14" s="192"/>
      <c r="G14" s="193"/>
    </row>
    <row r="15" spans="1:7" ht="28.5" customHeight="1">
      <c r="A15" s="191" t="s">
        <v>712</v>
      </c>
      <c r="B15" s="192"/>
      <c r="C15" s="192"/>
      <c r="D15" s="192"/>
      <c r="E15" s="192"/>
      <c r="F15" s="192"/>
      <c r="G15" s="193"/>
    </row>
    <row r="16" spans="1:7" ht="28.5" customHeight="1">
      <c r="A16" s="191" t="s">
        <v>713</v>
      </c>
      <c r="B16" s="192"/>
      <c r="C16" s="192"/>
      <c r="D16" s="192"/>
      <c r="E16" s="192"/>
      <c r="F16" s="192"/>
      <c r="G16" s="193"/>
    </row>
    <row r="17" spans="1:7" ht="28.5" customHeight="1">
      <c r="A17" s="191" t="s">
        <v>714</v>
      </c>
      <c r="B17" s="192"/>
      <c r="C17" s="192"/>
      <c r="D17" s="192"/>
      <c r="E17" s="192"/>
      <c r="F17" s="192"/>
      <c r="G17" s="193"/>
    </row>
    <row r="18" spans="1:7" ht="28.5" customHeight="1">
      <c r="A18" s="191"/>
      <c r="B18" s="192"/>
      <c r="C18" s="192"/>
      <c r="D18" s="192"/>
      <c r="E18" s="192"/>
      <c r="F18" s="192"/>
      <c r="G18" s="193"/>
    </row>
    <row r="19" spans="1:7" ht="28.5" customHeight="1">
      <c r="A19" s="181" t="s">
        <v>700</v>
      </c>
      <c r="B19" s="182"/>
      <c r="C19" s="182"/>
      <c r="D19" s="182"/>
      <c r="E19" s="182"/>
      <c r="F19" s="182"/>
      <c r="G19" s="183"/>
    </row>
    <row r="20" spans="1:7" ht="28.5" customHeight="1">
      <c r="A20" s="191" t="s">
        <v>715</v>
      </c>
      <c r="B20" s="192"/>
      <c r="C20" s="192"/>
      <c r="D20" s="192"/>
      <c r="E20" s="192"/>
      <c r="F20" s="192"/>
      <c r="G20" s="193"/>
    </row>
    <row r="21" spans="1:7" ht="28.5" customHeight="1">
      <c r="A21" s="191" t="s">
        <v>716</v>
      </c>
      <c r="B21" s="192"/>
      <c r="C21" s="192"/>
      <c r="D21" s="192"/>
      <c r="E21" s="192"/>
      <c r="F21" s="192"/>
      <c r="G21" s="193"/>
    </row>
    <row r="22" spans="1:7" ht="28.5" customHeight="1">
      <c r="A22" s="191" t="s">
        <v>717</v>
      </c>
      <c r="B22" s="192"/>
      <c r="C22" s="192"/>
      <c r="D22" s="192"/>
      <c r="E22" s="192"/>
      <c r="F22" s="192"/>
      <c r="G22" s="193"/>
    </row>
    <row r="23" spans="1:7" ht="28.5" customHeight="1">
      <c r="A23" s="191" t="s">
        <v>719</v>
      </c>
      <c r="B23" s="192"/>
      <c r="C23" s="192"/>
      <c r="D23" s="192"/>
      <c r="E23" s="192"/>
      <c r="F23" s="192"/>
      <c r="G23" s="193"/>
    </row>
    <row r="24" spans="1:7" ht="28.5" customHeight="1">
      <c r="A24" s="191" t="s">
        <v>720</v>
      </c>
      <c r="B24" s="192"/>
      <c r="C24" s="192"/>
      <c r="D24" s="192"/>
      <c r="E24" s="192"/>
      <c r="F24" s="192"/>
      <c r="G24" s="193"/>
    </row>
    <row r="25" spans="1:7" ht="28.5" customHeight="1">
      <c r="A25" s="191" t="s">
        <v>721</v>
      </c>
      <c r="B25" s="192"/>
      <c r="C25" s="192"/>
      <c r="D25" s="192"/>
      <c r="E25" s="192"/>
      <c r="F25" s="192"/>
      <c r="G25" s="193"/>
    </row>
    <row r="26" spans="1:7" ht="28.5" customHeight="1">
      <c r="A26" s="191" t="s">
        <v>722</v>
      </c>
      <c r="B26" s="192"/>
      <c r="C26" s="192"/>
      <c r="D26" s="192"/>
      <c r="E26" s="192"/>
      <c r="F26" s="192"/>
      <c r="G26" s="193"/>
    </row>
    <row r="27" spans="1:7" ht="28.5" customHeight="1">
      <c r="A27" s="191" t="s">
        <v>723</v>
      </c>
      <c r="B27" s="192"/>
      <c r="C27" s="192"/>
      <c r="D27" s="192"/>
      <c r="E27" s="192"/>
      <c r="F27" s="192"/>
      <c r="G27" s="193"/>
    </row>
    <row r="28" spans="1:7" ht="28.5" customHeight="1">
      <c r="A28" s="191" t="s">
        <v>724</v>
      </c>
      <c r="B28" s="192"/>
      <c r="C28" s="192"/>
      <c r="D28" s="192"/>
      <c r="E28" s="192"/>
      <c r="F28" s="192"/>
      <c r="G28" s="193"/>
    </row>
    <row r="29" spans="1:7" ht="28.5" customHeight="1">
      <c r="A29" s="191"/>
      <c r="B29" s="192"/>
      <c r="C29" s="192"/>
      <c r="D29" s="192"/>
      <c r="E29" s="192"/>
      <c r="F29" s="192"/>
      <c r="G29" s="193"/>
    </row>
    <row r="30" spans="1:7" ht="28.5" customHeight="1">
      <c r="A30" s="181" t="s">
        <v>372</v>
      </c>
      <c r="B30" s="182"/>
      <c r="C30" s="182"/>
      <c r="D30" s="182"/>
      <c r="E30" s="182"/>
      <c r="F30" s="182"/>
      <c r="G30" s="183"/>
    </row>
    <row r="31" spans="1:7" ht="28.5" customHeight="1">
      <c r="A31" s="191" t="s">
        <v>725</v>
      </c>
      <c r="B31" s="192"/>
      <c r="C31" s="192"/>
      <c r="D31" s="192"/>
      <c r="E31" s="192"/>
      <c r="F31" s="192"/>
      <c r="G31" s="193"/>
    </row>
    <row r="32" spans="1:7" ht="28.5" customHeight="1">
      <c r="A32" s="191" t="s">
        <v>726</v>
      </c>
      <c r="B32" s="192"/>
      <c r="C32" s="192"/>
      <c r="D32" s="192"/>
      <c r="E32" s="192"/>
      <c r="F32" s="192"/>
      <c r="G32" s="193"/>
    </row>
    <row r="33" spans="1:7" ht="28.5" customHeight="1">
      <c r="A33" s="191" t="s">
        <v>727</v>
      </c>
      <c r="B33" s="192"/>
      <c r="C33" s="192"/>
      <c r="D33" s="192"/>
      <c r="E33" s="192"/>
      <c r="F33" s="192"/>
      <c r="G33" s="193"/>
    </row>
    <row r="34" spans="1:7" ht="28.5" customHeight="1">
      <c r="A34" s="191" t="s">
        <v>1</v>
      </c>
      <c r="B34" s="192"/>
      <c r="C34" s="192"/>
      <c r="D34" s="192"/>
      <c r="E34" s="192"/>
      <c r="F34" s="192"/>
      <c r="G34" s="193"/>
    </row>
    <row r="35" spans="1:7" ht="28.5" customHeight="1">
      <c r="A35" s="191" t="s">
        <v>2</v>
      </c>
      <c r="B35" s="192"/>
      <c r="C35" s="192"/>
      <c r="D35" s="192"/>
      <c r="E35" s="192"/>
      <c r="F35" s="192"/>
      <c r="G35" s="193"/>
    </row>
    <row r="36" spans="1:7" ht="28.5" customHeight="1">
      <c r="A36" s="191" t="s">
        <v>728</v>
      </c>
      <c r="B36" s="192"/>
      <c r="C36" s="192"/>
      <c r="D36" s="192"/>
      <c r="E36" s="192"/>
      <c r="F36" s="192"/>
      <c r="G36" s="193"/>
    </row>
    <row r="37" spans="1:8" ht="28.5" customHeight="1">
      <c r="A37" s="191" t="s">
        <v>0</v>
      </c>
      <c r="B37" s="192"/>
      <c r="C37" s="192"/>
      <c r="D37" s="192"/>
      <c r="E37" s="192"/>
      <c r="F37" s="192"/>
      <c r="G37" s="193"/>
      <c r="H37" s="43"/>
    </row>
    <row r="38" spans="1:7" ht="28.5" customHeight="1" thickBot="1">
      <c r="A38" s="184"/>
      <c r="B38" s="176"/>
      <c r="C38" s="176"/>
      <c r="D38" s="176"/>
      <c r="E38" s="176"/>
      <c r="F38" s="176"/>
      <c r="G38" s="177"/>
    </row>
    <row r="39" spans="1:7" ht="28.5" customHeight="1">
      <c r="A39" s="178" t="s">
        <v>373</v>
      </c>
      <c r="B39" s="179"/>
      <c r="C39" s="179"/>
      <c r="D39" s="179"/>
      <c r="E39" s="179"/>
      <c r="F39" s="179"/>
      <c r="G39" s="180"/>
    </row>
    <row r="40" spans="1:7" ht="28.5" customHeight="1">
      <c r="A40" s="191" t="s">
        <v>3</v>
      </c>
      <c r="B40" s="192"/>
      <c r="C40" s="192"/>
      <c r="D40" s="192"/>
      <c r="E40" s="192"/>
      <c r="F40" s="192"/>
      <c r="G40" s="193"/>
    </row>
    <row r="41" spans="1:7" ht="28.5" customHeight="1">
      <c r="A41" s="191" t="s">
        <v>4</v>
      </c>
      <c r="B41" s="192"/>
      <c r="C41" s="192"/>
      <c r="D41" s="192"/>
      <c r="E41" s="192"/>
      <c r="F41" s="192"/>
      <c r="G41" s="193"/>
    </row>
    <row r="42" spans="1:7" ht="28.5" customHeight="1">
      <c r="A42" s="191" t="s">
        <v>5</v>
      </c>
      <c r="B42" s="192"/>
      <c r="C42" s="192"/>
      <c r="D42" s="192"/>
      <c r="E42" s="192"/>
      <c r="F42" s="192"/>
      <c r="G42" s="193"/>
    </row>
    <row r="43" spans="1:7" ht="28.5" customHeight="1">
      <c r="A43" s="191" t="s">
        <v>6</v>
      </c>
      <c r="B43" s="192"/>
      <c r="C43" s="192"/>
      <c r="D43" s="192"/>
      <c r="E43" s="192"/>
      <c r="F43" s="192"/>
      <c r="G43" s="193"/>
    </row>
    <row r="44" spans="1:7" ht="28.5" customHeight="1">
      <c r="A44" s="191" t="s">
        <v>7</v>
      </c>
      <c r="B44" s="192"/>
      <c r="C44" s="192"/>
      <c r="D44" s="192"/>
      <c r="E44" s="192"/>
      <c r="F44" s="192"/>
      <c r="G44" s="193"/>
    </row>
    <row r="45" spans="1:7" ht="28.5" customHeight="1">
      <c r="A45" s="191" t="s">
        <v>8</v>
      </c>
      <c r="B45" s="192"/>
      <c r="C45" s="192"/>
      <c r="D45" s="192"/>
      <c r="E45" s="192"/>
      <c r="F45" s="192"/>
      <c r="G45" s="193"/>
    </row>
    <row r="46" spans="1:7" ht="28.5" customHeight="1">
      <c r="A46" s="191" t="s">
        <v>732</v>
      </c>
      <c r="B46" s="192"/>
      <c r="C46" s="192"/>
      <c r="D46" s="192"/>
      <c r="E46" s="192"/>
      <c r="F46" s="192"/>
      <c r="G46" s="193"/>
    </row>
    <row r="47" spans="1:7" ht="28.5" customHeight="1">
      <c r="A47" s="191"/>
      <c r="B47" s="192"/>
      <c r="C47" s="192"/>
      <c r="D47" s="192"/>
      <c r="E47" s="192"/>
      <c r="F47" s="192"/>
      <c r="G47" s="193"/>
    </row>
    <row r="48" spans="1:7" ht="28.5" customHeight="1">
      <c r="A48" s="181" t="s">
        <v>701</v>
      </c>
      <c r="B48" s="182"/>
      <c r="C48" s="182"/>
      <c r="D48" s="182"/>
      <c r="E48" s="182"/>
      <c r="F48" s="182"/>
      <c r="G48" s="183"/>
    </row>
    <row r="49" spans="1:7" ht="28.5" customHeight="1">
      <c r="A49" s="191" t="s">
        <v>9</v>
      </c>
      <c r="B49" s="192"/>
      <c r="C49" s="192"/>
      <c r="D49" s="192"/>
      <c r="E49" s="192"/>
      <c r="F49" s="192"/>
      <c r="G49" s="193"/>
    </row>
    <row r="50" spans="1:7" ht="28.5" customHeight="1">
      <c r="A50" s="191" t="s">
        <v>10</v>
      </c>
      <c r="B50" s="192"/>
      <c r="C50" s="192"/>
      <c r="D50" s="192"/>
      <c r="E50" s="192"/>
      <c r="F50" s="192"/>
      <c r="G50" s="193"/>
    </row>
    <row r="51" spans="1:7" ht="28.5" customHeight="1">
      <c r="A51" s="191" t="s">
        <v>11</v>
      </c>
      <c r="B51" s="192"/>
      <c r="C51" s="192"/>
      <c r="D51" s="192"/>
      <c r="E51" s="192"/>
      <c r="F51" s="192"/>
      <c r="G51" s="193"/>
    </row>
    <row r="52" spans="1:7" ht="28.5" customHeight="1">
      <c r="A52" s="191" t="s">
        <v>12</v>
      </c>
      <c r="B52" s="192"/>
      <c r="C52" s="192"/>
      <c r="D52" s="192"/>
      <c r="E52" s="192"/>
      <c r="F52" s="192"/>
      <c r="G52" s="193"/>
    </row>
    <row r="53" spans="1:7" ht="28.5" customHeight="1">
      <c r="A53" s="191" t="s">
        <v>14</v>
      </c>
      <c r="B53" s="192"/>
      <c r="C53" s="192"/>
      <c r="D53" s="192"/>
      <c r="E53" s="192"/>
      <c r="F53" s="192"/>
      <c r="G53" s="193"/>
    </row>
    <row r="54" spans="1:7" ht="28.5" customHeight="1">
      <c r="A54" s="191" t="s">
        <v>13</v>
      </c>
      <c r="B54" s="192"/>
      <c r="C54" s="192"/>
      <c r="D54" s="192"/>
      <c r="E54" s="192"/>
      <c r="F54" s="192"/>
      <c r="G54" s="193"/>
    </row>
    <row r="55" spans="1:7" ht="28.5" customHeight="1">
      <c r="A55" s="191"/>
      <c r="B55" s="192"/>
      <c r="C55" s="192"/>
      <c r="D55" s="192"/>
      <c r="E55" s="192"/>
      <c r="F55" s="192"/>
      <c r="G55" s="193"/>
    </row>
    <row r="56" spans="1:7" ht="28.5" customHeight="1">
      <c r="A56" s="181" t="s">
        <v>702</v>
      </c>
      <c r="B56" s="182"/>
      <c r="C56" s="182"/>
      <c r="D56" s="182"/>
      <c r="E56" s="182"/>
      <c r="F56" s="182"/>
      <c r="G56" s="183"/>
    </row>
    <row r="57" spans="1:7" ht="28.5" customHeight="1">
      <c r="A57" s="191" t="s">
        <v>15</v>
      </c>
      <c r="B57" s="192"/>
      <c r="C57" s="192"/>
      <c r="D57" s="192"/>
      <c r="E57" s="192"/>
      <c r="F57" s="192"/>
      <c r="G57" s="193"/>
    </row>
    <row r="58" spans="1:7" ht="28.5" customHeight="1">
      <c r="A58" s="191" t="s">
        <v>733</v>
      </c>
      <c r="B58" s="192"/>
      <c r="C58" s="192"/>
      <c r="D58" s="192"/>
      <c r="E58" s="192"/>
      <c r="F58" s="192"/>
      <c r="G58" s="193"/>
    </row>
    <row r="59" spans="1:7" ht="28.5" customHeight="1">
      <c r="A59" s="191" t="s">
        <v>16</v>
      </c>
      <c r="B59" s="192"/>
      <c r="C59" s="192"/>
      <c r="D59" s="192"/>
      <c r="E59" s="192"/>
      <c r="F59" s="192"/>
      <c r="G59" s="193"/>
    </row>
    <row r="60" spans="1:7" ht="28.5" customHeight="1">
      <c r="A60" s="191" t="s">
        <v>17</v>
      </c>
      <c r="B60" s="192"/>
      <c r="C60" s="192"/>
      <c r="D60" s="192"/>
      <c r="E60" s="192"/>
      <c r="F60" s="192"/>
      <c r="G60" s="193"/>
    </row>
    <row r="61" spans="1:7" ht="28.5" customHeight="1">
      <c r="A61" s="191" t="s">
        <v>18</v>
      </c>
      <c r="B61" s="192"/>
      <c r="C61" s="192"/>
      <c r="D61" s="192"/>
      <c r="E61" s="192"/>
      <c r="F61" s="192"/>
      <c r="G61" s="193"/>
    </row>
    <row r="62" spans="1:7" ht="28.5" customHeight="1">
      <c r="A62" s="191" t="s">
        <v>19</v>
      </c>
      <c r="B62" s="192"/>
      <c r="C62" s="192"/>
      <c r="D62" s="192"/>
      <c r="E62" s="192"/>
      <c r="F62" s="192"/>
      <c r="G62" s="193"/>
    </row>
    <row r="63" spans="1:7" ht="28.5" customHeight="1">
      <c r="A63" s="191" t="s">
        <v>20</v>
      </c>
      <c r="B63" s="192"/>
      <c r="C63" s="192"/>
      <c r="D63" s="192"/>
      <c r="E63" s="192"/>
      <c r="F63" s="192"/>
      <c r="G63" s="193"/>
    </row>
    <row r="64" spans="1:7" ht="28.5" customHeight="1">
      <c r="A64" s="191" t="s">
        <v>21</v>
      </c>
      <c r="B64" s="192"/>
      <c r="C64" s="192"/>
      <c r="D64" s="192"/>
      <c r="E64" s="192"/>
      <c r="F64" s="192"/>
      <c r="G64" s="193"/>
    </row>
    <row r="65" spans="1:7" ht="28.5" customHeight="1">
      <c r="A65" s="191" t="s">
        <v>22</v>
      </c>
      <c r="B65" s="192"/>
      <c r="C65" s="192"/>
      <c r="D65" s="192"/>
      <c r="E65" s="192"/>
      <c r="F65" s="192"/>
      <c r="G65" s="193"/>
    </row>
    <row r="66" spans="1:7" ht="28.5" customHeight="1">
      <c r="A66" s="191" t="s">
        <v>23</v>
      </c>
      <c r="B66" s="192"/>
      <c r="C66" s="192"/>
      <c r="D66" s="192"/>
      <c r="E66" s="192"/>
      <c r="F66" s="192"/>
      <c r="G66" s="193"/>
    </row>
    <row r="67" spans="1:7" s="16" customFormat="1" ht="28.5" customHeight="1">
      <c r="A67" s="51"/>
      <c r="B67" s="42"/>
      <c r="C67" s="42"/>
      <c r="D67" s="42"/>
      <c r="E67" s="42"/>
      <c r="F67" s="42"/>
      <c r="G67" s="52"/>
    </row>
    <row r="68" spans="1:7" s="16" customFormat="1" ht="28.5" customHeight="1">
      <c r="A68" s="51"/>
      <c r="B68" s="42"/>
      <c r="C68" s="42"/>
      <c r="D68" s="42"/>
      <c r="E68" s="42"/>
      <c r="F68" s="42"/>
      <c r="G68" s="52"/>
    </row>
    <row r="69" spans="1:7" ht="28.5" customHeight="1">
      <c r="A69" s="50"/>
      <c r="B69" s="43"/>
      <c r="C69" s="43"/>
      <c r="D69" s="43"/>
      <c r="E69" s="43"/>
      <c r="F69" s="43"/>
      <c r="G69" s="49"/>
    </row>
    <row r="70" spans="1:7" ht="28.5" customHeight="1">
      <c r="A70" s="50"/>
      <c r="B70" s="43"/>
      <c r="C70" s="43"/>
      <c r="D70" s="43"/>
      <c r="E70" s="43"/>
      <c r="F70" s="43"/>
      <c r="G70" s="49"/>
    </row>
    <row r="71" spans="1:7" ht="28.5" customHeight="1">
      <c r="A71" s="50"/>
      <c r="B71" s="43"/>
      <c r="C71" s="43"/>
      <c r="D71" s="43"/>
      <c r="E71" s="43"/>
      <c r="F71" s="43"/>
      <c r="G71" s="49"/>
    </row>
    <row r="72" spans="1:7" ht="28.5" customHeight="1">
      <c r="A72" s="50"/>
      <c r="B72" s="43"/>
      <c r="C72" s="43"/>
      <c r="D72" s="43"/>
      <c r="E72" s="43"/>
      <c r="F72" s="43"/>
      <c r="G72" s="49"/>
    </row>
    <row r="73" spans="1:7" ht="28.5" customHeight="1">
      <c r="A73" s="50"/>
      <c r="B73" s="43"/>
      <c r="C73" s="43"/>
      <c r="D73" s="43"/>
      <c r="E73" s="43"/>
      <c r="F73" s="43"/>
      <c r="G73" s="49"/>
    </row>
    <row r="74" spans="1:7" ht="28.5" customHeight="1" thickBot="1">
      <c r="A74" s="53"/>
      <c r="B74" s="54"/>
      <c r="C74" s="54"/>
      <c r="D74" s="54"/>
      <c r="E74" s="54"/>
      <c r="F74" s="54"/>
      <c r="G74" s="55"/>
    </row>
    <row r="75" spans="1:7" ht="28.5" customHeight="1">
      <c r="A75" s="50"/>
      <c r="B75" s="43"/>
      <c r="C75" s="43"/>
      <c r="D75" s="43"/>
      <c r="E75" s="43"/>
      <c r="F75" s="43"/>
      <c r="G75" s="49"/>
    </row>
    <row r="76" spans="1:7" ht="28.5" customHeight="1">
      <c r="A76" s="50"/>
      <c r="B76" s="43"/>
      <c r="C76" s="43"/>
      <c r="D76" s="43"/>
      <c r="E76" s="43"/>
      <c r="F76" s="43"/>
      <c r="G76" s="49"/>
    </row>
    <row r="77" spans="1:7" ht="28.5" customHeight="1">
      <c r="A77" s="50"/>
      <c r="B77" s="43"/>
      <c r="C77" s="43"/>
      <c r="D77" s="43"/>
      <c r="E77" s="43"/>
      <c r="F77" s="43"/>
      <c r="G77" s="49"/>
    </row>
    <row r="78" spans="1:7" ht="28.5" customHeight="1">
      <c r="A78" s="50"/>
      <c r="B78" s="43"/>
      <c r="C78" s="43"/>
      <c r="D78" s="43"/>
      <c r="E78" s="43"/>
      <c r="F78" s="43"/>
      <c r="G78" s="49"/>
    </row>
    <row r="79" spans="1:7" ht="28.5" customHeight="1">
      <c r="A79" s="50"/>
      <c r="B79" s="43"/>
      <c r="C79" s="43"/>
      <c r="D79" s="43"/>
      <c r="E79" s="43"/>
      <c r="F79" s="43"/>
      <c r="G79" s="49"/>
    </row>
    <row r="80" spans="1:7" ht="28.5" customHeight="1">
      <c r="A80" s="50"/>
      <c r="B80" s="43"/>
      <c r="C80" s="43"/>
      <c r="D80" s="43"/>
      <c r="E80" s="43"/>
      <c r="F80" s="43"/>
      <c r="G80" s="49"/>
    </row>
    <row r="81" spans="1:7" ht="28.5" customHeight="1">
      <c r="A81" s="50"/>
      <c r="B81" s="43"/>
      <c r="C81" s="43"/>
      <c r="D81" s="43"/>
      <c r="E81" s="43"/>
      <c r="F81" s="43"/>
      <c r="G81" s="49"/>
    </row>
    <row r="82" spans="1:7" ht="28.5" customHeight="1">
      <c r="A82" s="50"/>
      <c r="B82" s="43"/>
      <c r="C82" s="43"/>
      <c r="D82" s="43"/>
      <c r="E82" s="43"/>
      <c r="F82" s="43"/>
      <c r="G82" s="49"/>
    </row>
    <row r="83" spans="1:7" ht="28.5" customHeight="1">
      <c r="A83" s="50"/>
      <c r="B83" s="43"/>
      <c r="C83" s="43"/>
      <c r="D83" s="43"/>
      <c r="E83" s="43"/>
      <c r="F83" s="43"/>
      <c r="G83" s="49"/>
    </row>
    <row r="84" spans="1:7" ht="28.5" customHeight="1">
      <c r="A84" s="50"/>
      <c r="B84" s="43"/>
      <c r="C84" s="43"/>
      <c r="D84" s="43"/>
      <c r="E84" s="43"/>
      <c r="F84" s="43"/>
      <c r="G84" s="49"/>
    </row>
    <row r="85" spans="1:7" ht="28.5" customHeight="1">
      <c r="A85" s="50"/>
      <c r="B85" s="43"/>
      <c r="C85" s="43"/>
      <c r="D85" s="43"/>
      <c r="E85" s="43"/>
      <c r="F85" s="43"/>
      <c r="G85" s="49"/>
    </row>
    <row r="86" spans="1:7" ht="28.5" customHeight="1">
      <c r="A86" s="50"/>
      <c r="B86" s="43"/>
      <c r="C86" s="43"/>
      <c r="D86" s="43"/>
      <c r="E86" s="43"/>
      <c r="F86" s="43"/>
      <c r="G86" s="49"/>
    </row>
    <row r="87" spans="1:7" ht="28.5" customHeight="1">
      <c r="A87" s="50"/>
      <c r="B87" s="43"/>
      <c r="C87" s="43"/>
      <c r="D87" s="43"/>
      <c r="E87" s="43"/>
      <c r="F87" s="43"/>
      <c r="G87" s="49"/>
    </row>
    <row r="88" spans="1:7" ht="28.5" customHeight="1">
      <c r="A88" s="50"/>
      <c r="B88" s="43"/>
      <c r="C88" s="43"/>
      <c r="D88" s="43"/>
      <c r="E88" s="43"/>
      <c r="F88" s="43"/>
      <c r="G88" s="49"/>
    </row>
    <row r="89" spans="1:7" ht="28.5" customHeight="1">
      <c r="A89" s="50"/>
      <c r="B89" s="43"/>
      <c r="C89" s="43"/>
      <c r="D89" s="43"/>
      <c r="E89" s="43"/>
      <c r="F89" s="43"/>
      <c r="G89" s="49"/>
    </row>
    <row r="90" spans="1:7" ht="28.5" customHeight="1">
      <c r="A90" s="50"/>
      <c r="B90" s="43"/>
      <c r="C90" s="43"/>
      <c r="D90" s="43"/>
      <c r="E90" s="43"/>
      <c r="F90" s="43"/>
      <c r="G90" s="49"/>
    </row>
    <row r="91" spans="1:7" ht="28.5" customHeight="1">
      <c r="A91" s="50"/>
      <c r="B91" s="43"/>
      <c r="C91" s="43"/>
      <c r="D91" s="43"/>
      <c r="E91" s="43"/>
      <c r="F91" s="43"/>
      <c r="G91" s="49"/>
    </row>
    <row r="92" spans="1:7" ht="28.5" customHeight="1">
      <c r="A92" s="50"/>
      <c r="B92" s="43"/>
      <c r="C92" s="43"/>
      <c r="D92" s="43"/>
      <c r="E92" s="43"/>
      <c r="F92" s="43"/>
      <c r="G92" s="49"/>
    </row>
    <row r="93" spans="1:7" ht="28.5" customHeight="1">
      <c r="A93" s="50"/>
      <c r="B93" s="43"/>
      <c r="C93" s="43"/>
      <c r="D93" s="43"/>
      <c r="E93" s="43"/>
      <c r="F93" s="43"/>
      <c r="G93" s="49"/>
    </row>
    <row r="94" spans="1:7" ht="28.5" customHeight="1">
      <c r="A94" s="50"/>
      <c r="B94" s="43"/>
      <c r="C94" s="43"/>
      <c r="D94" s="43"/>
      <c r="E94" s="43"/>
      <c r="F94" s="43"/>
      <c r="G94" s="49"/>
    </row>
    <row r="95" spans="1:7" ht="28.5" customHeight="1">
      <c r="A95" s="50"/>
      <c r="B95" s="43"/>
      <c r="C95" s="43"/>
      <c r="D95" s="43"/>
      <c r="E95" s="43"/>
      <c r="F95" s="43"/>
      <c r="G95" s="49"/>
    </row>
    <row r="96" spans="1:7" ht="28.5" customHeight="1">
      <c r="A96" s="50"/>
      <c r="B96" s="43"/>
      <c r="C96" s="43"/>
      <c r="D96" s="43"/>
      <c r="E96" s="43"/>
      <c r="F96" s="43"/>
      <c r="G96" s="49"/>
    </row>
    <row r="97" spans="1:7" ht="28.5" customHeight="1">
      <c r="A97" s="50"/>
      <c r="B97" s="43"/>
      <c r="C97" s="43"/>
      <c r="D97" s="43"/>
      <c r="E97" s="43"/>
      <c r="F97" s="43"/>
      <c r="G97" s="49"/>
    </row>
    <row r="98" spans="1:7" ht="28.5" customHeight="1">
      <c r="A98" s="50"/>
      <c r="B98" s="43"/>
      <c r="C98" s="43"/>
      <c r="D98" s="43"/>
      <c r="E98" s="43"/>
      <c r="F98" s="43"/>
      <c r="G98" s="49"/>
    </row>
    <row r="99" spans="1:7" ht="28.5" customHeight="1">
      <c r="A99" s="50"/>
      <c r="B99" s="43"/>
      <c r="C99" s="43"/>
      <c r="D99" s="43"/>
      <c r="E99" s="43"/>
      <c r="F99" s="43"/>
      <c r="G99" s="49"/>
    </row>
    <row r="100" spans="1:7" ht="28.5" customHeight="1">
      <c r="A100" s="50"/>
      <c r="B100" s="43"/>
      <c r="C100" s="43"/>
      <c r="D100" s="43"/>
      <c r="E100" s="43"/>
      <c r="F100" s="43"/>
      <c r="G100" s="49"/>
    </row>
    <row r="101" spans="1:7" ht="28.5" customHeight="1">
      <c r="A101" s="50"/>
      <c r="B101" s="43"/>
      <c r="C101" s="43"/>
      <c r="D101" s="43"/>
      <c r="E101" s="43"/>
      <c r="F101" s="43"/>
      <c r="G101" s="49"/>
    </row>
    <row r="102" spans="1:7" ht="28.5" customHeight="1">
      <c r="A102" s="50"/>
      <c r="B102" s="43"/>
      <c r="C102" s="43"/>
      <c r="D102" s="43"/>
      <c r="E102" s="43"/>
      <c r="F102" s="43"/>
      <c r="G102" s="49"/>
    </row>
    <row r="103" spans="1:7" ht="28.5" customHeight="1">
      <c r="A103" s="50"/>
      <c r="B103" s="43"/>
      <c r="C103" s="43"/>
      <c r="D103" s="43"/>
      <c r="E103" s="43"/>
      <c r="F103" s="43"/>
      <c r="G103" s="49"/>
    </row>
    <row r="104" spans="1:7" ht="20.25" customHeight="1">
      <c r="A104" s="50"/>
      <c r="B104" s="43"/>
      <c r="C104" s="43"/>
      <c r="D104" s="43"/>
      <c r="E104" s="43"/>
      <c r="F104" s="43"/>
      <c r="G104" s="49"/>
    </row>
    <row r="105" spans="1:7" ht="20.25" customHeight="1">
      <c r="A105" s="50"/>
      <c r="B105" s="43"/>
      <c r="C105" s="43"/>
      <c r="D105" s="43"/>
      <c r="E105" s="43"/>
      <c r="F105" s="43"/>
      <c r="G105" s="49"/>
    </row>
    <row r="106" spans="1:7" ht="20.25" customHeight="1">
      <c r="A106" s="50"/>
      <c r="B106" s="43"/>
      <c r="C106" s="43"/>
      <c r="D106" s="43"/>
      <c r="E106" s="43"/>
      <c r="F106" s="43"/>
      <c r="G106" s="49"/>
    </row>
    <row r="107" spans="1:7" ht="20.25" customHeight="1">
      <c r="A107" s="50"/>
      <c r="B107" s="43"/>
      <c r="C107" s="43"/>
      <c r="D107" s="43"/>
      <c r="E107" s="43"/>
      <c r="F107" s="43"/>
      <c r="G107" s="49"/>
    </row>
    <row r="108" spans="1:7" ht="20.25" customHeight="1">
      <c r="A108" s="50"/>
      <c r="B108" s="43"/>
      <c r="C108" s="43"/>
      <c r="D108" s="43"/>
      <c r="E108" s="43"/>
      <c r="F108" s="43"/>
      <c r="G108" s="49"/>
    </row>
    <row r="109" spans="1:7" ht="20.25" customHeight="1">
      <c r="A109" s="50"/>
      <c r="B109" s="43"/>
      <c r="C109" s="43"/>
      <c r="D109" s="43"/>
      <c r="E109" s="43"/>
      <c r="F109" s="43"/>
      <c r="G109" s="49"/>
    </row>
    <row r="110" spans="1:7" ht="20.25" customHeight="1">
      <c r="A110" s="50"/>
      <c r="B110" s="43"/>
      <c r="C110" s="43"/>
      <c r="D110" s="43"/>
      <c r="E110" s="43"/>
      <c r="F110" s="43"/>
      <c r="G110" s="49"/>
    </row>
    <row r="111" spans="1:7" ht="20.25" customHeight="1">
      <c r="A111" s="50"/>
      <c r="B111" s="43"/>
      <c r="C111" s="43"/>
      <c r="D111" s="43"/>
      <c r="E111" s="43"/>
      <c r="F111" s="43"/>
      <c r="G111" s="49"/>
    </row>
    <row r="112" spans="1:7" ht="20.25" customHeight="1">
      <c r="A112" s="50"/>
      <c r="B112" s="43"/>
      <c r="C112" s="43"/>
      <c r="D112" s="43"/>
      <c r="E112" s="43"/>
      <c r="F112" s="43"/>
      <c r="G112" s="49"/>
    </row>
    <row r="113" spans="1:7" ht="20.25" customHeight="1">
      <c r="A113" s="50"/>
      <c r="B113" s="43"/>
      <c r="C113" s="43"/>
      <c r="D113" s="43"/>
      <c r="E113" s="43"/>
      <c r="F113" s="43"/>
      <c r="G113" s="49"/>
    </row>
    <row r="114" spans="1:7" ht="20.25" customHeight="1" thickBot="1">
      <c r="A114" s="53"/>
      <c r="B114" s="54"/>
      <c r="C114" s="54"/>
      <c r="D114" s="54"/>
      <c r="E114" s="54"/>
      <c r="F114" s="54"/>
      <c r="G114" s="55"/>
    </row>
  </sheetData>
  <mergeCells count="63">
    <mergeCell ref="A2:G2"/>
    <mergeCell ref="A3:G3"/>
    <mergeCell ref="A6:G6"/>
    <mergeCell ref="A7:G7"/>
    <mergeCell ref="A9:G9"/>
    <mergeCell ref="A10:G10"/>
    <mergeCell ref="A11:G11"/>
    <mergeCell ref="A13:G13"/>
    <mergeCell ref="A16:G16"/>
    <mergeCell ref="A18:G18"/>
    <mergeCell ref="A19:G19"/>
    <mergeCell ref="A15:G15"/>
    <mergeCell ref="A17:G17"/>
    <mergeCell ref="A28:G28"/>
    <mergeCell ref="A29:G29"/>
    <mergeCell ref="A30:G30"/>
    <mergeCell ref="A27:G27"/>
    <mergeCell ref="A31:G31"/>
    <mergeCell ref="A32:G32"/>
    <mergeCell ref="A34:G34"/>
    <mergeCell ref="A35:G35"/>
    <mergeCell ref="A33:G33"/>
    <mergeCell ref="A36:G36"/>
    <mergeCell ref="A38:G38"/>
    <mergeCell ref="A39:G39"/>
    <mergeCell ref="A40:G40"/>
    <mergeCell ref="A37:G37"/>
    <mergeCell ref="A41:G41"/>
    <mergeCell ref="A43:G43"/>
    <mergeCell ref="A44:G44"/>
    <mergeCell ref="A45:G45"/>
    <mergeCell ref="A42:G42"/>
    <mergeCell ref="A56:G56"/>
    <mergeCell ref="A54:G54"/>
    <mergeCell ref="A47:G47"/>
    <mergeCell ref="A48:G48"/>
    <mergeCell ref="A49:G49"/>
    <mergeCell ref="A50:G50"/>
    <mergeCell ref="A66:G66"/>
    <mergeCell ref="A60:G60"/>
    <mergeCell ref="A61:G61"/>
    <mergeCell ref="A64:G64"/>
    <mergeCell ref="A65:G65"/>
    <mergeCell ref="A8:G8"/>
    <mergeCell ref="A12:G12"/>
    <mergeCell ref="A23:G23"/>
    <mergeCell ref="A26:G26"/>
    <mergeCell ref="A25:G25"/>
    <mergeCell ref="A20:G20"/>
    <mergeCell ref="A21:G21"/>
    <mergeCell ref="A22:G22"/>
    <mergeCell ref="A24:G24"/>
    <mergeCell ref="A14:G14"/>
    <mergeCell ref="A46:G46"/>
    <mergeCell ref="A51:G51"/>
    <mergeCell ref="A59:G59"/>
    <mergeCell ref="A63:G63"/>
    <mergeCell ref="A57:G57"/>
    <mergeCell ref="A58:G58"/>
    <mergeCell ref="A62:G62"/>
    <mergeCell ref="A52:G52"/>
    <mergeCell ref="A53:G53"/>
    <mergeCell ref="A55:G55"/>
  </mergeCells>
  <printOptions horizontalCentered="1"/>
  <pageMargins left="0.34" right="0.3" top="0.72" bottom="0.56" header="0.5118110236220472" footer="0.5118110236220472"/>
  <pageSetup horizontalDpi="600" verticalDpi="600" orientation="portrait" paperSize="135" scale="87" r:id="rId1"/>
  <rowBreaks count="1" manualBreakCount="1">
    <brk id="3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showGridLines="0" showZeros="0" view="pageBreakPreview" zoomScaleNormal="110" zoomScaleSheetLayoutView="100" workbookViewId="0" topLeftCell="A19">
      <selection activeCell="F1" sqref="F1"/>
    </sheetView>
  </sheetViews>
  <sheetFormatPr defaultColWidth="11.33203125" defaultRowHeight="21" customHeight="1"/>
  <cols>
    <col min="1" max="1" width="6.83203125" style="2" customWidth="1"/>
    <col min="2" max="2" width="11.33203125" style="2" customWidth="1"/>
    <col min="3" max="3" width="28.83203125" style="2" customWidth="1"/>
    <col min="4" max="5" width="21.33203125" style="2" customWidth="1"/>
    <col min="6" max="6" width="21.5" style="2" customWidth="1"/>
    <col min="7" max="7" width="14" style="2" customWidth="1"/>
    <col min="8" max="8" width="14.33203125" style="2" customWidth="1"/>
    <col min="9" max="9" width="8.83203125" style="2" customWidth="1"/>
    <col min="10" max="10" width="9" style="2" customWidth="1"/>
    <col min="11" max="16384" width="11.33203125" style="2" customWidth="1"/>
  </cols>
  <sheetData>
    <row r="1" s="18" customFormat="1" ht="56.25" customHeight="1">
      <c r="A1" s="17" t="s">
        <v>476</v>
      </c>
    </row>
    <row r="2" spans="8:10" ht="21" customHeight="1">
      <c r="H2" s="199" t="s">
        <v>382</v>
      </c>
      <c r="I2" s="199"/>
      <c r="J2" s="199"/>
    </row>
    <row r="3" spans="1:10" ht="45" customHeight="1">
      <c r="A3" s="200" t="s">
        <v>584</v>
      </c>
      <c r="B3" s="200"/>
      <c r="C3" s="200"/>
      <c r="D3" s="57" t="s">
        <v>24</v>
      </c>
      <c r="E3" s="57" t="s">
        <v>25</v>
      </c>
      <c r="F3" s="57" t="s">
        <v>26</v>
      </c>
      <c r="G3" s="57" t="s">
        <v>585</v>
      </c>
      <c r="H3" s="57" t="s">
        <v>586</v>
      </c>
      <c r="I3" s="201" t="s">
        <v>45</v>
      </c>
      <c r="J3" s="202"/>
    </row>
    <row r="4" spans="1:10" ht="45.75" customHeight="1">
      <c r="A4" s="203" t="s">
        <v>27</v>
      </c>
      <c r="B4" s="204" t="s">
        <v>587</v>
      </c>
      <c r="C4" s="204"/>
      <c r="D4" s="60">
        <v>6338177</v>
      </c>
      <c r="E4" s="60">
        <v>15315000</v>
      </c>
      <c r="F4" s="60">
        <v>13663267</v>
      </c>
      <c r="G4" s="61">
        <f>IF(E4=0,0,(F4/E4)*100%)</f>
        <v>0.8921493307215148</v>
      </c>
      <c r="H4" s="62">
        <f>IF(D4=0,0,((F4/D4)*100-100)%)</f>
        <v>1.1557092836000005</v>
      </c>
      <c r="I4" s="205" t="s">
        <v>588</v>
      </c>
      <c r="J4" s="206"/>
    </row>
    <row r="5" spans="1:10" ht="45.75" customHeight="1">
      <c r="A5" s="204"/>
      <c r="B5" s="204" t="s">
        <v>589</v>
      </c>
      <c r="C5" s="204"/>
      <c r="D5" s="60">
        <v>4151550</v>
      </c>
      <c r="E5" s="60">
        <v>14139000</v>
      </c>
      <c r="F5" s="60">
        <v>10714307</v>
      </c>
      <c r="G5" s="61">
        <f aca="true" t="shared" si="0" ref="G5:G26">IF(E5=0,0,(F5/E5)*100%)</f>
        <v>0.7577839309710729</v>
      </c>
      <c r="H5" s="62">
        <f aca="true" t="shared" si="1" ref="H5:H26">IF(D5=0,0,((F5/D5)*100-100)%)</f>
        <v>1.58079681082969</v>
      </c>
      <c r="I5" s="205" t="s">
        <v>588</v>
      </c>
      <c r="J5" s="206"/>
    </row>
    <row r="6" spans="1:10" ht="45.75" customHeight="1">
      <c r="A6" s="204"/>
      <c r="B6" s="201" t="s">
        <v>28</v>
      </c>
      <c r="C6" s="202"/>
      <c r="D6" s="63">
        <f>SUM(D4:D5)</f>
        <v>10489727</v>
      </c>
      <c r="E6" s="63">
        <f>SUM(E4:E5)</f>
        <v>29454000</v>
      </c>
      <c r="F6" s="63">
        <f>SUM(F4:F5)</f>
        <v>24377574</v>
      </c>
      <c r="G6" s="61">
        <f t="shared" si="0"/>
        <v>0.8276490120187411</v>
      </c>
      <c r="H6" s="62">
        <f t="shared" si="1"/>
        <v>1.3239474201759491</v>
      </c>
      <c r="I6" s="205"/>
      <c r="J6" s="206"/>
    </row>
    <row r="7" spans="1:10" ht="45.75" customHeight="1">
      <c r="A7" s="203" t="s">
        <v>590</v>
      </c>
      <c r="B7" s="204" t="s">
        <v>591</v>
      </c>
      <c r="C7" s="204"/>
      <c r="D7" s="64">
        <v>9223222</v>
      </c>
      <c r="E7" s="64">
        <v>8500000</v>
      </c>
      <c r="F7" s="64">
        <v>11547449</v>
      </c>
      <c r="G7" s="61">
        <f t="shared" si="0"/>
        <v>1.3585234117647058</v>
      </c>
      <c r="H7" s="62">
        <f t="shared" si="1"/>
        <v>0.251997295522107</v>
      </c>
      <c r="I7" s="205"/>
      <c r="J7" s="206"/>
    </row>
    <row r="8" spans="1:10" ht="45.75" customHeight="1">
      <c r="A8" s="203"/>
      <c r="B8" s="204" t="s">
        <v>29</v>
      </c>
      <c r="C8" s="204"/>
      <c r="D8" s="65">
        <v>988376</v>
      </c>
      <c r="E8" s="65">
        <v>600000</v>
      </c>
      <c r="F8" s="65">
        <v>1613082</v>
      </c>
      <c r="G8" s="61">
        <f t="shared" si="0"/>
        <v>2.68847</v>
      </c>
      <c r="H8" s="62">
        <f t="shared" si="1"/>
        <v>0.6320529838846756</v>
      </c>
      <c r="I8" s="205"/>
      <c r="J8" s="206"/>
    </row>
    <row r="9" spans="1:10" ht="45.75" customHeight="1">
      <c r="A9" s="203"/>
      <c r="B9" s="204" t="s">
        <v>592</v>
      </c>
      <c r="C9" s="204"/>
      <c r="D9" s="65"/>
      <c r="E9" s="65"/>
      <c r="F9" s="65"/>
      <c r="G9" s="61">
        <f t="shared" si="0"/>
        <v>0</v>
      </c>
      <c r="H9" s="62">
        <f t="shared" si="1"/>
        <v>0</v>
      </c>
      <c r="I9" s="205"/>
      <c r="J9" s="206"/>
    </row>
    <row r="10" spans="1:10" ht="45.75" customHeight="1">
      <c r="A10" s="203"/>
      <c r="B10" s="204" t="s">
        <v>593</v>
      </c>
      <c r="C10" s="204"/>
      <c r="D10" s="65">
        <v>8234846</v>
      </c>
      <c r="E10" s="65">
        <v>7900000</v>
      </c>
      <c r="F10" s="65">
        <v>9934367</v>
      </c>
      <c r="G10" s="61">
        <f t="shared" si="0"/>
        <v>1.2575148101265823</v>
      </c>
      <c r="H10" s="62">
        <f t="shared" si="1"/>
        <v>0.20638163725223266</v>
      </c>
      <c r="I10" s="205"/>
      <c r="J10" s="206"/>
    </row>
    <row r="11" spans="1:10" ht="45.75" customHeight="1">
      <c r="A11" s="203"/>
      <c r="B11" s="204" t="s">
        <v>594</v>
      </c>
      <c r="C11" s="204"/>
      <c r="D11" s="65">
        <v>12084901</v>
      </c>
      <c r="E11" s="65">
        <v>13000000</v>
      </c>
      <c r="F11" s="65">
        <v>14415791</v>
      </c>
      <c r="G11" s="61">
        <f>IF(E11=0,0,(F11/E11)*100%)</f>
        <v>1.108907</v>
      </c>
      <c r="H11" s="62">
        <f t="shared" si="1"/>
        <v>0.192876218017839</v>
      </c>
      <c r="I11" s="205"/>
      <c r="J11" s="206"/>
    </row>
    <row r="12" spans="1:10" ht="45.75" customHeight="1">
      <c r="A12" s="203"/>
      <c r="B12" s="204" t="s">
        <v>595</v>
      </c>
      <c r="C12" s="204"/>
      <c r="D12" s="65">
        <v>4628718</v>
      </c>
      <c r="E12" s="65">
        <v>4900000</v>
      </c>
      <c r="F12" s="65">
        <v>7405833</v>
      </c>
      <c r="G12" s="61">
        <f t="shared" si="0"/>
        <v>1.5113944897959184</v>
      </c>
      <c r="H12" s="62">
        <f t="shared" si="1"/>
        <v>0.5999749822737095</v>
      </c>
      <c r="I12" s="205"/>
      <c r="J12" s="206"/>
    </row>
    <row r="13" spans="1:10" ht="45.75" customHeight="1">
      <c r="A13" s="203"/>
      <c r="B13" s="204" t="s">
        <v>596</v>
      </c>
      <c r="C13" s="204"/>
      <c r="D13" s="65"/>
      <c r="E13" s="65"/>
      <c r="F13" s="65"/>
      <c r="G13" s="61">
        <f t="shared" si="0"/>
        <v>0</v>
      </c>
      <c r="H13" s="62">
        <f t="shared" si="1"/>
        <v>0</v>
      </c>
      <c r="I13" s="205"/>
      <c r="J13" s="206"/>
    </row>
    <row r="14" spans="1:10" ht="45.75" customHeight="1">
      <c r="A14" s="203"/>
      <c r="B14" s="204" t="s">
        <v>385</v>
      </c>
      <c r="C14" s="204"/>
      <c r="D14" s="65">
        <v>166663</v>
      </c>
      <c r="E14" s="65">
        <v>200000</v>
      </c>
      <c r="F14" s="65">
        <v>225930</v>
      </c>
      <c r="G14" s="61">
        <f t="shared" si="0"/>
        <v>1.12965</v>
      </c>
      <c r="H14" s="62">
        <f t="shared" si="1"/>
        <v>0.3556098234161152</v>
      </c>
      <c r="I14" s="205"/>
      <c r="J14" s="206"/>
    </row>
    <row r="15" spans="1:10" ht="45.75" customHeight="1">
      <c r="A15" s="203"/>
      <c r="B15" s="204" t="s">
        <v>597</v>
      </c>
      <c r="C15" s="204"/>
      <c r="D15" s="65">
        <v>36984</v>
      </c>
      <c r="E15" s="65">
        <v>40000</v>
      </c>
      <c r="F15" s="65">
        <v>49409</v>
      </c>
      <c r="G15" s="61">
        <f t="shared" si="0"/>
        <v>1.235225</v>
      </c>
      <c r="H15" s="62">
        <f t="shared" si="1"/>
        <v>0.3359560891196193</v>
      </c>
      <c r="I15" s="205"/>
      <c r="J15" s="206"/>
    </row>
    <row r="16" spans="1:10" ht="45.75" customHeight="1">
      <c r="A16" s="203"/>
      <c r="B16" s="204" t="s">
        <v>598</v>
      </c>
      <c r="C16" s="204"/>
      <c r="D16" s="65"/>
      <c r="E16" s="65"/>
      <c r="F16" s="65"/>
      <c r="G16" s="61">
        <f t="shared" si="0"/>
        <v>0</v>
      </c>
      <c r="H16" s="62">
        <f t="shared" si="1"/>
        <v>0</v>
      </c>
      <c r="I16" s="205"/>
      <c r="J16" s="206"/>
    </row>
    <row r="17" spans="1:10" ht="45.75" customHeight="1">
      <c r="A17" s="203"/>
      <c r="B17" s="204" t="s">
        <v>599</v>
      </c>
      <c r="C17" s="204"/>
      <c r="D17" s="65">
        <v>102730</v>
      </c>
      <c r="E17" s="65">
        <v>100000</v>
      </c>
      <c r="F17" s="65">
        <v>115485</v>
      </c>
      <c r="G17" s="61">
        <f t="shared" si="0"/>
        <v>1.15485</v>
      </c>
      <c r="H17" s="62">
        <f t="shared" si="1"/>
        <v>0.12416042051980923</v>
      </c>
      <c r="I17" s="205"/>
      <c r="J17" s="206"/>
    </row>
    <row r="18" spans="1:10" ht="45.75" customHeight="1">
      <c r="A18" s="203"/>
      <c r="B18" s="204" t="s">
        <v>600</v>
      </c>
      <c r="C18" s="204"/>
      <c r="D18" s="65">
        <v>427865</v>
      </c>
      <c r="E18" s="65">
        <v>445000</v>
      </c>
      <c r="F18" s="65">
        <v>589613</v>
      </c>
      <c r="G18" s="61">
        <f t="shared" si="0"/>
        <v>1.3249730337078651</v>
      </c>
      <c r="H18" s="62">
        <f t="shared" si="1"/>
        <v>0.3780351279024927</v>
      </c>
      <c r="I18" s="205"/>
      <c r="J18" s="206"/>
    </row>
    <row r="19" spans="1:10" ht="45.75" customHeight="1">
      <c r="A19" s="203"/>
      <c r="B19" s="201" t="s">
        <v>30</v>
      </c>
      <c r="C19" s="202"/>
      <c r="D19" s="63">
        <f>SUM(D7,D11:D18)</f>
        <v>26671083</v>
      </c>
      <c r="E19" s="63">
        <f>SUM(E7,E11:E18)</f>
        <v>27185000</v>
      </c>
      <c r="F19" s="63">
        <f>SUM(F7,F11:F18)</f>
        <v>34349510</v>
      </c>
      <c r="G19" s="61">
        <f t="shared" si="0"/>
        <v>1.2635464410520507</v>
      </c>
      <c r="H19" s="62">
        <f t="shared" si="1"/>
        <v>0.2878933337652617</v>
      </c>
      <c r="I19" s="205"/>
      <c r="J19" s="206"/>
    </row>
    <row r="20" spans="1:10" ht="45.75" customHeight="1">
      <c r="A20" s="204" t="s">
        <v>31</v>
      </c>
      <c r="B20" s="204"/>
      <c r="C20" s="204"/>
      <c r="D20" s="65">
        <v>1930846</v>
      </c>
      <c r="E20" s="65">
        <v>2200000</v>
      </c>
      <c r="F20" s="65">
        <v>1985289</v>
      </c>
      <c r="G20" s="61">
        <f t="shared" si="0"/>
        <v>0.9024040909090909</v>
      </c>
      <c r="H20" s="62">
        <f t="shared" si="1"/>
        <v>0.028196448603358418</v>
      </c>
      <c r="I20" s="205" t="s">
        <v>601</v>
      </c>
      <c r="J20" s="206"/>
    </row>
    <row r="21" spans="1:10" ht="45.75" customHeight="1">
      <c r="A21" s="204" t="s">
        <v>32</v>
      </c>
      <c r="B21" s="204"/>
      <c r="C21" s="204"/>
      <c r="D21" s="63">
        <f>SUM(D6,D19,D20)</f>
        <v>39091656</v>
      </c>
      <c r="E21" s="63">
        <f>SUM(E6,E19,E20)</f>
        <v>58839000</v>
      </c>
      <c r="F21" s="63">
        <f>SUM(F6,F19,F20)</f>
        <v>60712373</v>
      </c>
      <c r="G21" s="61">
        <f t="shared" si="0"/>
        <v>1.0318389673515864</v>
      </c>
      <c r="H21" s="62">
        <f t="shared" si="1"/>
        <v>0.5530775416625994</v>
      </c>
      <c r="I21" s="205"/>
      <c r="J21" s="206"/>
    </row>
    <row r="22" spans="1:10" ht="45.75" customHeight="1">
      <c r="A22" s="204" t="s">
        <v>386</v>
      </c>
      <c r="B22" s="204"/>
      <c r="C22" s="59" t="s">
        <v>602</v>
      </c>
      <c r="D22" s="65">
        <v>82481027</v>
      </c>
      <c r="E22" s="65">
        <v>100200000</v>
      </c>
      <c r="F22" s="65">
        <v>104178401</v>
      </c>
      <c r="G22" s="61">
        <f t="shared" si="0"/>
        <v>1.0397046007984032</v>
      </c>
      <c r="H22" s="62">
        <f t="shared" si="1"/>
        <v>0.2630589699131656</v>
      </c>
      <c r="I22" s="205"/>
      <c r="J22" s="206"/>
    </row>
    <row r="23" spans="1:10" ht="45.75" customHeight="1">
      <c r="A23" s="204"/>
      <c r="B23" s="204"/>
      <c r="C23" s="59" t="s">
        <v>603</v>
      </c>
      <c r="D23" s="65">
        <v>75730178</v>
      </c>
      <c r="E23" s="65">
        <v>90230000</v>
      </c>
      <c r="F23" s="65">
        <v>89393445</v>
      </c>
      <c r="G23" s="61">
        <f t="shared" si="0"/>
        <v>0.990728637925302</v>
      </c>
      <c r="H23" s="62">
        <f t="shared" si="1"/>
        <v>0.1804203735002446</v>
      </c>
      <c r="I23" s="205"/>
      <c r="J23" s="206"/>
    </row>
    <row r="24" spans="1:10" ht="45.75" customHeight="1">
      <c r="A24" s="204" t="s">
        <v>604</v>
      </c>
      <c r="B24" s="204"/>
      <c r="C24" s="59" t="s">
        <v>605</v>
      </c>
      <c r="D24" s="65">
        <v>58678244</v>
      </c>
      <c r="E24" s="65">
        <v>71486000</v>
      </c>
      <c r="F24" s="65">
        <v>69832930</v>
      </c>
      <c r="G24" s="61">
        <f t="shared" si="0"/>
        <v>0.9768756120079456</v>
      </c>
      <c r="H24" s="62">
        <f t="shared" si="1"/>
        <v>0.19009917883704902</v>
      </c>
      <c r="I24" s="205" t="s">
        <v>33</v>
      </c>
      <c r="J24" s="206"/>
    </row>
    <row r="25" spans="1:10" ht="45.75" customHeight="1">
      <c r="A25" s="204"/>
      <c r="B25" s="204"/>
      <c r="C25" s="59" t="s">
        <v>606</v>
      </c>
      <c r="D25" s="65">
        <v>31482673</v>
      </c>
      <c r="E25" s="65">
        <v>31750000</v>
      </c>
      <c r="F25" s="65">
        <v>31042295</v>
      </c>
      <c r="G25" s="61">
        <f t="shared" si="0"/>
        <v>0.9777100787401575</v>
      </c>
      <c r="H25" s="62">
        <f t="shared" si="1"/>
        <v>-0.013987948227903075</v>
      </c>
      <c r="I25" s="205" t="s">
        <v>34</v>
      </c>
      <c r="J25" s="206"/>
    </row>
    <row r="26" spans="1:10" ht="45.75" customHeight="1">
      <c r="A26" s="204" t="s">
        <v>607</v>
      </c>
      <c r="B26" s="204"/>
      <c r="C26" s="204"/>
      <c r="D26" s="65">
        <v>71957000</v>
      </c>
      <c r="E26" s="65">
        <v>75000000</v>
      </c>
      <c r="F26" s="65">
        <v>127393000</v>
      </c>
      <c r="G26" s="66">
        <f t="shared" si="0"/>
        <v>1.6985733333333333</v>
      </c>
      <c r="H26" s="66">
        <f t="shared" si="1"/>
        <v>0.7704045471601094</v>
      </c>
      <c r="I26" s="207"/>
      <c r="J26" s="207"/>
    </row>
    <row r="27" spans="1:12" ht="21" customHeight="1">
      <c r="A27" s="208" t="s">
        <v>608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1:12" ht="3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61.5" customHeight="1">
      <c r="A29" s="209" t="s">
        <v>477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19"/>
      <c r="L29" s="19"/>
    </row>
    <row r="30" spans="6:10" ht="21" customHeight="1">
      <c r="F30" s="19"/>
      <c r="G30" s="19"/>
      <c r="H30" s="19"/>
      <c r="I30" s="199" t="s">
        <v>46</v>
      </c>
      <c r="J30" s="199"/>
    </row>
    <row r="31" spans="1:10" ht="36.75" customHeight="1">
      <c r="A31" s="200" t="s">
        <v>552</v>
      </c>
      <c r="B31" s="200"/>
      <c r="C31" s="200"/>
      <c r="D31" s="200" t="s">
        <v>609</v>
      </c>
      <c r="E31" s="200"/>
      <c r="F31" s="200" t="s">
        <v>610</v>
      </c>
      <c r="G31" s="200"/>
      <c r="H31" s="200" t="s">
        <v>611</v>
      </c>
      <c r="I31" s="200"/>
      <c r="J31" s="56" t="s">
        <v>612</v>
      </c>
    </row>
    <row r="32" spans="1:10" ht="46.5" customHeight="1">
      <c r="A32" s="210" t="s">
        <v>613</v>
      </c>
      <c r="B32" s="210"/>
      <c r="C32" s="210"/>
      <c r="D32" s="211">
        <f>SUM(D33:D36)</f>
        <v>23867000</v>
      </c>
      <c r="E32" s="211"/>
      <c r="F32" s="211">
        <f>SUM(F33:F36)</f>
        <v>29906168</v>
      </c>
      <c r="G32" s="211"/>
      <c r="H32" s="211">
        <f>F32-D32</f>
        <v>6039168</v>
      </c>
      <c r="I32" s="211"/>
      <c r="J32" s="68"/>
    </row>
    <row r="33" spans="1:10" ht="46.5" customHeight="1">
      <c r="A33" s="204" t="s">
        <v>614</v>
      </c>
      <c r="B33" s="204"/>
      <c r="C33" s="204"/>
      <c r="D33" s="212">
        <v>7639000</v>
      </c>
      <c r="E33" s="212"/>
      <c r="F33" s="212">
        <v>7961797</v>
      </c>
      <c r="G33" s="212"/>
      <c r="H33" s="211">
        <f aca="true" t="shared" si="2" ref="H33:H51">F33-D33</f>
        <v>322797</v>
      </c>
      <c r="I33" s="211"/>
      <c r="J33" s="68"/>
    </row>
    <row r="34" spans="1:10" ht="46.5" customHeight="1">
      <c r="A34" s="204" t="s">
        <v>35</v>
      </c>
      <c r="B34" s="204"/>
      <c r="C34" s="204"/>
      <c r="D34" s="212">
        <v>15685000</v>
      </c>
      <c r="E34" s="212"/>
      <c r="F34" s="212">
        <v>21608812</v>
      </c>
      <c r="G34" s="212"/>
      <c r="H34" s="211">
        <f t="shared" si="2"/>
        <v>5923812</v>
      </c>
      <c r="I34" s="211"/>
      <c r="J34" s="68"/>
    </row>
    <row r="35" spans="1:10" ht="46.5" customHeight="1">
      <c r="A35" s="204" t="s">
        <v>36</v>
      </c>
      <c r="B35" s="204"/>
      <c r="C35" s="204"/>
      <c r="D35" s="212">
        <v>543000</v>
      </c>
      <c r="E35" s="212"/>
      <c r="F35" s="212">
        <v>335559</v>
      </c>
      <c r="G35" s="212"/>
      <c r="H35" s="211">
        <f t="shared" si="2"/>
        <v>-207441</v>
      </c>
      <c r="I35" s="211"/>
      <c r="J35" s="68"/>
    </row>
    <row r="36" spans="1:10" ht="46.5" customHeight="1">
      <c r="A36" s="204" t="s">
        <v>615</v>
      </c>
      <c r="B36" s="204"/>
      <c r="C36" s="204"/>
      <c r="D36" s="212"/>
      <c r="E36" s="212"/>
      <c r="F36" s="212"/>
      <c r="G36" s="212"/>
      <c r="H36" s="211">
        <f t="shared" si="2"/>
        <v>0</v>
      </c>
      <c r="I36" s="211"/>
      <c r="J36" s="68"/>
    </row>
    <row r="37" spans="1:10" ht="46.5" customHeight="1">
      <c r="A37" s="210" t="s">
        <v>616</v>
      </c>
      <c r="B37" s="210"/>
      <c r="C37" s="210"/>
      <c r="D37" s="213">
        <f>SUM(D38:D41)</f>
        <v>18415000</v>
      </c>
      <c r="E37" s="213"/>
      <c r="F37" s="213">
        <f>SUM(F38:F41)</f>
        <v>24619721</v>
      </c>
      <c r="G37" s="213"/>
      <c r="H37" s="213">
        <f t="shared" si="2"/>
        <v>6204721</v>
      </c>
      <c r="I37" s="213"/>
      <c r="J37" s="68"/>
    </row>
    <row r="38" spans="1:10" ht="46.5" customHeight="1">
      <c r="A38" s="204" t="s">
        <v>617</v>
      </c>
      <c r="B38" s="204"/>
      <c r="C38" s="204"/>
      <c r="D38" s="214">
        <v>4242000</v>
      </c>
      <c r="E38" s="214"/>
      <c r="F38" s="214">
        <v>4783905</v>
      </c>
      <c r="G38" s="214"/>
      <c r="H38" s="213">
        <f t="shared" si="2"/>
        <v>541905</v>
      </c>
      <c r="I38" s="213"/>
      <c r="J38" s="68"/>
    </row>
    <row r="39" spans="1:10" ht="46.5" customHeight="1">
      <c r="A39" s="204" t="s">
        <v>37</v>
      </c>
      <c r="B39" s="204"/>
      <c r="C39" s="204"/>
      <c r="D39" s="214">
        <v>14083000</v>
      </c>
      <c r="E39" s="214"/>
      <c r="F39" s="214">
        <v>19762435</v>
      </c>
      <c r="G39" s="214"/>
      <c r="H39" s="213">
        <f t="shared" si="2"/>
        <v>5679435</v>
      </c>
      <c r="I39" s="213"/>
      <c r="J39" s="68"/>
    </row>
    <row r="40" spans="1:10" ht="46.5" customHeight="1">
      <c r="A40" s="204" t="s">
        <v>38</v>
      </c>
      <c r="B40" s="204"/>
      <c r="C40" s="204"/>
      <c r="D40" s="214">
        <v>90000</v>
      </c>
      <c r="E40" s="214"/>
      <c r="F40" s="214">
        <v>73381</v>
      </c>
      <c r="G40" s="214"/>
      <c r="H40" s="213">
        <f t="shared" si="2"/>
        <v>-16619</v>
      </c>
      <c r="I40" s="213"/>
      <c r="J40" s="68"/>
    </row>
    <row r="41" spans="1:10" ht="46.5" customHeight="1">
      <c r="A41" s="204" t="s">
        <v>618</v>
      </c>
      <c r="B41" s="204"/>
      <c r="C41" s="204"/>
      <c r="D41" s="214"/>
      <c r="E41" s="214"/>
      <c r="F41" s="214"/>
      <c r="G41" s="214"/>
      <c r="H41" s="213">
        <f t="shared" si="2"/>
        <v>0</v>
      </c>
      <c r="I41" s="213"/>
      <c r="J41" s="68"/>
    </row>
    <row r="42" spans="1:10" ht="46.5" customHeight="1">
      <c r="A42" s="210" t="s">
        <v>619</v>
      </c>
      <c r="B42" s="210"/>
      <c r="C42" s="210"/>
      <c r="D42" s="213">
        <f>D32-D37</f>
        <v>5452000</v>
      </c>
      <c r="E42" s="213"/>
      <c r="F42" s="213">
        <f>F32-F37</f>
        <v>5286447</v>
      </c>
      <c r="G42" s="213"/>
      <c r="H42" s="213">
        <f t="shared" si="2"/>
        <v>-165553</v>
      </c>
      <c r="I42" s="213"/>
      <c r="J42" s="68"/>
    </row>
    <row r="43" spans="1:10" ht="46.5" customHeight="1">
      <c r="A43" s="210" t="s">
        <v>620</v>
      </c>
      <c r="B43" s="210"/>
      <c r="C43" s="210"/>
      <c r="D43" s="214">
        <v>4218000</v>
      </c>
      <c r="E43" s="214"/>
      <c r="F43" s="214">
        <v>4281049</v>
      </c>
      <c r="G43" s="214"/>
      <c r="H43" s="213">
        <f t="shared" si="2"/>
        <v>63049</v>
      </c>
      <c r="I43" s="213"/>
      <c r="J43" s="68"/>
    </row>
    <row r="44" spans="1:10" ht="46.5" customHeight="1">
      <c r="A44" s="210" t="s">
        <v>621</v>
      </c>
      <c r="B44" s="210"/>
      <c r="C44" s="210"/>
      <c r="D44" s="213">
        <f>D42-D43</f>
        <v>1234000</v>
      </c>
      <c r="E44" s="213"/>
      <c r="F44" s="213">
        <f>F42-F43</f>
        <v>1005398</v>
      </c>
      <c r="G44" s="213"/>
      <c r="H44" s="213">
        <f t="shared" si="2"/>
        <v>-228602</v>
      </c>
      <c r="I44" s="213"/>
      <c r="J44" s="68"/>
    </row>
    <row r="45" spans="1:10" ht="46.5" customHeight="1">
      <c r="A45" s="204" t="s">
        <v>39</v>
      </c>
      <c r="B45" s="204"/>
      <c r="C45" s="204"/>
      <c r="D45" s="214">
        <v>752000</v>
      </c>
      <c r="E45" s="214"/>
      <c r="F45" s="214">
        <v>403687</v>
      </c>
      <c r="G45" s="214"/>
      <c r="H45" s="213">
        <f t="shared" si="2"/>
        <v>-348313</v>
      </c>
      <c r="I45" s="213"/>
      <c r="J45" s="68"/>
    </row>
    <row r="46" spans="1:10" ht="46.5" customHeight="1">
      <c r="A46" s="204" t="s">
        <v>40</v>
      </c>
      <c r="B46" s="204"/>
      <c r="C46" s="204"/>
      <c r="D46" s="214">
        <v>305000</v>
      </c>
      <c r="E46" s="214"/>
      <c r="F46" s="214">
        <v>783705</v>
      </c>
      <c r="G46" s="214"/>
      <c r="H46" s="213">
        <f>F46-D46</f>
        <v>478705</v>
      </c>
      <c r="I46" s="213"/>
      <c r="J46" s="68"/>
    </row>
    <row r="47" spans="1:10" ht="46.5" customHeight="1">
      <c r="A47" s="210" t="s">
        <v>622</v>
      </c>
      <c r="B47" s="210"/>
      <c r="C47" s="210"/>
      <c r="D47" s="213">
        <f>D44-D45+D46</f>
        <v>787000</v>
      </c>
      <c r="E47" s="213"/>
      <c r="F47" s="213">
        <f>F44-F45+F46</f>
        <v>1385416</v>
      </c>
      <c r="G47" s="213"/>
      <c r="H47" s="213">
        <f t="shared" si="2"/>
        <v>598416</v>
      </c>
      <c r="I47" s="213"/>
      <c r="J47" s="68"/>
    </row>
    <row r="48" spans="1:10" ht="46.5" customHeight="1">
      <c r="A48" s="204" t="s">
        <v>41</v>
      </c>
      <c r="B48" s="204"/>
      <c r="C48" s="204"/>
      <c r="D48" s="214"/>
      <c r="E48" s="214"/>
      <c r="F48" s="214"/>
      <c r="G48" s="214"/>
      <c r="H48" s="213">
        <f t="shared" si="2"/>
        <v>0</v>
      </c>
      <c r="I48" s="213"/>
      <c r="J48" s="68"/>
    </row>
    <row r="49" spans="1:10" ht="46.5" customHeight="1">
      <c r="A49" s="210" t="s">
        <v>42</v>
      </c>
      <c r="B49" s="210"/>
      <c r="C49" s="210"/>
      <c r="D49" s="213">
        <f>D47+D48</f>
        <v>787000</v>
      </c>
      <c r="E49" s="213"/>
      <c r="F49" s="213">
        <f>F47+F48</f>
        <v>1385416</v>
      </c>
      <c r="G49" s="213"/>
      <c r="H49" s="213">
        <f t="shared" si="2"/>
        <v>598416</v>
      </c>
      <c r="I49" s="213"/>
      <c r="J49" s="68"/>
    </row>
    <row r="50" spans="1:10" ht="46.5" customHeight="1">
      <c r="A50" s="204" t="s">
        <v>43</v>
      </c>
      <c r="B50" s="204"/>
      <c r="C50" s="204"/>
      <c r="D50" s="214">
        <v>95000</v>
      </c>
      <c r="E50" s="214"/>
      <c r="F50" s="214">
        <v>183799</v>
      </c>
      <c r="G50" s="214"/>
      <c r="H50" s="213">
        <f t="shared" si="2"/>
        <v>88799</v>
      </c>
      <c r="I50" s="213"/>
      <c r="J50" s="68"/>
    </row>
    <row r="51" spans="1:10" ht="46.5" customHeight="1">
      <c r="A51" s="210" t="s">
        <v>44</v>
      </c>
      <c r="B51" s="210"/>
      <c r="C51" s="210"/>
      <c r="D51" s="213">
        <f>D49-D50</f>
        <v>692000</v>
      </c>
      <c r="E51" s="213"/>
      <c r="F51" s="213">
        <f>F49-F50</f>
        <v>1201617</v>
      </c>
      <c r="G51" s="213"/>
      <c r="H51" s="213">
        <f t="shared" si="2"/>
        <v>509617</v>
      </c>
      <c r="I51" s="213"/>
      <c r="J51" s="68"/>
    </row>
  </sheetData>
  <mergeCells count="136">
    <mergeCell ref="A51:C51"/>
    <mergeCell ref="D51:E51"/>
    <mergeCell ref="F51:G51"/>
    <mergeCell ref="H51:I51"/>
    <mergeCell ref="A50:C50"/>
    <mergeCell ref="D50:E50"/>
    <mergeCell ref="F50:G50"/>
    <mergeCell ref="H50:I50"/>
    <mergeCell ref="A49:C49"/>
    <mergeCell ref="D49:E49"/>
    <mergeCell ref="F49:G49"/>
    <mergeCell ref="H49:I49"/>
    <mergeCell ref="A48:C48"/>
    <mergeCell ref="D48:E48"/>
    <mergeCell ref="F48:G48"/>
    <mergeCell ref="H48:I48"/>
    <mergeCell ref="A47:C47"/>
    <mergeCell ref="D47:E47"/>
    <mergeCell ref="F47:G47"/>
    <mergeCell ref="H47:I47"/>
    <mergeCell ref="A46:C46"/>
    <mergeCell ref="D46:E46"/>
    <mergeCell ref="F46:G46"/>
    <mergeCell ref="H46:I46"/>
    <mergeCell ref="A45:C45"/>
    <mergeCell ref="D45:E45"/>
    <mergeCell ref="F45:G45"/>
    <mergeCell ref="H45:I45"/>
    <mergeCell ref="A44:C44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A37:C37"/>
    <mergeCell ref="D37:E37"/>
    <mergeCell ref="F37:G37"/>
    <mergeCell ref="H37:I37"/>
    <mergeCell ref="A36:C36"/>
    <mergeCell ref="D36:E36"/>
    <mergeCell ref="F36:G36"/>
    <mergeCell ref="H36:I36"/>
    <mergeCell ref="A35:C35"/>
    <mergeCell ref="D35:E35"/>
    <mergeCell ref="F35:G35"/>
    <mergeCell ref="H35:I35"/>
    <mergeCell ref="A34:C34"/>
    <mergeCell ref="D34:E34"/>
    <mergeCell ref="F34:G34"/>
    <mergeCell ref="H34:I34"/>
    <mergeCell ref="A33:C33"/>
    <mergeCell ref="D33:E33"/>
    <mergeCell ref="F33:G33"/>
    <mergeCell ref="H33:I33"/>
    <mergeCell ref="A32:C32"/>
    <mergeCell ref="D32:E32"/>
    <mergeCell ref="F32:G32"/>
    <mergeCell ref="H32:I32"/>
    <mergeCell ref="I30:J30"/>
    <mergeCell ref="A31:C31"/>
    <mergeCell ref="D31:E31"/>
    <mergeCell ref="F31:G31"/>
    <mergeCell ref="H31:I31"/>
    <mergeCell ref="A26:C26"/>
    <mergeCell ref="I26:J26"/>
    <mergeCell ref="A27:L27"/>
    <mergeCell ref="A29:J29"/>
    <mergeCell ref="A22:B23"/>
    <mergeCell ref="I22:J22"/>
    <mergeCell ref="I23:J23"/>
    <mergeCell ref="A24:B25"/>
    <mergeCell ref="I24:J24"/>
    <mergeCell ref="I25:J25"/>
    <mergeCell ref="A20:C20"/>
    <mergeCell ref="I20:J20"/>
    <mergeCell ref="A21:C21"/>
    <mergeCell ref="I21:J21"/>
    <mergeCell ref="B18:C18"/>
    <mergeCell ref="I18:J18"/>
    <mergeCell ref="B19:C19"/>
    <mergeCell ref="I19:J19"/>
    <mergeCell ref="B16:C16"/>
    <mergeCell ref="I16:J16"/>
    <mergeCell ref="B17:C17"/>
    <mergeCell ref="I17:J17"/>
    <mergeCell ref="B14:C14"/>
    <mergeCell ref="I14:J14"/>
    <mergeCell ref="B15:C15"/>
    <mergeCell ref="I15:J15"/>
    <mergeCell ref="I11:J11"/>
    <mergeCell ref="B12:C12"/>
    <mergeCell ref="I12:J12"/>
    <mergeCell ref="B13:C13"/>
    <mergeCell ref="I13:J13"/>
    <mergeCell ref="A7:A19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H2:J2"/>
    <mergeCell ref="A3:C3"/>
    <mergeCell ref="I3:J3"/>
    <mergeCell ref="A4:A6"/>
    <mergeCell ref="B4:C4"/>
    <mergeCell ref="I4:J4"/>
    <mergeCell ref="B5:C5"/>
    <mergeCell ref="I5:J5"/>
    <mergeCell ref="B6:C6"/>
    <mergeCell ref="I6:J6"/>
  </mergeCells>
  <printOptions horizontalCentered="1"/>
  <pageMargins left="0.43" right="0.39" top="0.96" bottom="0.7480314960629921" header="0.5118110236220472" footer="0.5118110236220472"/>
  <pageSetup horizontalDpi="600" verticalDpi="600" orientation="portrait" paperSize="12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M48"/>
  <sheetViews>
    <sheetView showGridLines="0" showZeros="0" view="pageBreakPreview" zoomScale="85" zoomScaleNormal="110" zoomScaleSheetLayoutView="85" workbookViewId="0" topLeftCell="A13">
      <selection activeCell="F47" sqref="F47:G47"/>
    </sheetView>
  </sheetViews>
  <sheetFormatPr defaultColWidth="9.33203125" defaultRowHeight="22.5" customHeight="1"/>
  <cols>
    <col min="1" max="1" width="9.33203125" style="1" customWidth="1"/>
    <col min="2" max="2" width="10.66015625" style="1" customWidth="1"/>
    <col min="3" max="3" width="20.16015625" style="1" customWidth="1"/>
    <col min="4" max="12" width="9.33203125" style="1" customWidth="1"/>
    <col min="13" max="13" width="18.33203125" style="1" customWidth="1"/>
    <col min="14" max="16384" width="9.33203125" style="1" customWidth="1"/>
  </cols>
  <sheetData>
    <row r="1" ht="38.25" customHeight="1"/>
    <row r="2" ht="31.5" customHeight="1">
      <c r="A2" s="17" t="s">
        <v>478</v>
      </c>
    </row>
    <row r="3" spans="1:13" s="20" customFormat="1" ht="40.5" customHeight="1">
      <c r="A3" s="201" t="s">
        <v>47</v>
      </c>
      <c r="B3" s="202"/>
      <c r="C3" s="56" t="s">
        <v>48</v>
      </c>
      <c r="D3" s="201" t="s">
        <v>49</v>
      </c>
      <c r="E3" s="236"/>
      <c r="F3" s="236"/>
      <c r="G3" s="236"/>
      <c r="H3" s="236"/>
      <c r="I3" s="236"/>
      <c r="J3" s="236"/>
      <c r="K3" s="236"/>
      <c r="L3" s="236"/>
      <c r="M3" s="202"/>
    </row>
    <row r="4" spans="1:13" s="20" customFormat="1" ht="44.25" customHeight="1">
      <c r="A4" s="225" t="s">
        <v>374</v>
      </c>
      <c r="B4" s="226"/>
      <c r="C4" s="69" t="s">
        <v>375</v>
      </c>
      <c r="D4" s="229" t="s">
        <v>378</v>
      </c>
      <c r="E4" s="230"/>
      <c r="F4" s="230"/>
      <c r="G4" s="230"/>
      <c r="H4" s="230"/>
      <c r="I4" s="230"/>
      <c r="J4" s="230"/>
      <c r="K4" s="230"/>
      <c r="L4" s="230"/>
      <c r="M4" s="231"/>
    </row>
    <row r="5" spans="1:13" s="20" customFormat="1" ht="44.25" customHeight="1">
      <c r="A5" s="221"/>
      <c r="B5" s="222"/>
      <c r="C5" s="70"/>
      <c r="D5" s="215" t="s">
        <v>379</v>
      </c>
      <c r="E5" s="216"/>
      <c r="F5" s="216"/>
      <c r="G5" s="216"/>
      <c r="H5" s="216"/>
      <c r="I5" s="216"/>
      <c r="J5" s="216"/>
      <c r="K5" s="216"/>
      <c r="L5" s="216"/>
      <c r="M5" s="217"/>
    </row>
    <row r="6" spans="1:13" s="20" customFormat="1" ht="44.25" customHeight="1">
      <c r="A6" s="207" t="s">
        <v>376</v>
      </c>
      <c r="B6" s="207"/>
      <c r="C6" s="67" t="s">
        <v>377</v>
      </c>
      <c r="D6" s="235" t="s">
        <v>380</v>
      </c>
      <c r="E6" s="235"/>
      <c r="F6" s="235"/>
      <c r="G6" s="235"/>
      <c r="H6" s="235"/>
      <c r="I6" s="235"/>
      <c r="J6" s="235"/>
      <c r="K6" s="235"/>
      <c r="L6" s="235"/>
      <c r="M6" s="235"/>
    </row>
    <row r="7" spans="1:13" ht="22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ht="34.5" customHeight="1">
      <c r="A9" s="17" t="s">
        <v>479</v>
      </c>
    </row>
    <row r="10" spans="1:13" s="20" customFormat="1" ht="44.25" customHeight="1">
      <c r="A10" s="201" t="s">
        <v>50</v>
      </c>
      <c r="B10" s="202"/>
      <c r="C10" s="56" t="s">
        <v>51</v>
      </c>
      <c r="D10" s="201" t="s">
        <v>52</v>
      </c>
      <c r="E10" s="236"/>
      <c r="F10" s="236"/>
      <c r="G10" s="236"/>
      <c r="H10" s="236"/>
      <c r="I10" s="236"/>
      <c r="J10" s="236"/>
      <c r="K10" s="236"/>
      <c r="L10" s="236"/>
      <c r="M10" s="202"/>
    </row>
    <row r="11" spans="1:13" s="20" customFormat="1" ht="45.75" customHeight="1">
      <c r="A11" s="223" t="s">
        <v>53</v>
      </c>
      <c r="B11" s="224"/>
      <c r="C11" s="69" t="s">
        <v>54</v>
      </c>
      <c r="D11" s="218" t="s">
        <v>55</v>
      </c>
      <c r="E11" s="219"/>
      <c r="F11" s="219"/>
      <c r="G11" s="219"/>
      <c r="H11" s="219"/>
      <c r="I11" s="219"/>
      <c r="J11" s="219"/>
      <c r="K11" s="219"/>
      <c r="L11" s="219"/>
      <c r="M11" s="220"/>
    </row>
    <row r="12" spans="1:13" s="20" customFormat="1" ht="45.75" customHeight="1">
      <c r="A12" s="223"/>
      <c r="B12" s="224"/>
      <c r="C12" s="69"/>
      <c r="D12" s="218" t="s">
        <v>56</v>
      </c>
      <c r="E12" s="219"/>
      <c r="F12" s="219"/>
      <c r="G12" s="219"/>
      <c r="H12" s="219"/>
      <c r="I12" s="219"/>
      <c r="J12" s="219"/>
      <c r="K12" s="219"/>
      <c r="L12" s="219"/>
      <c r="M12" s="220"/>
    </row>
    <row r="13" spans="1:13" s="20" customFormat="1" ht="45.75" customHeight="1">
      <c r="A13" s="223"/>
      <c r="B13" s="224"/>
      <c r="C13" s="69"/>
      <c r="D13" s="218" t="s">
        <v>57</v>
      </c>
      <c r="E13" s="219"/>
      <c r="F13" s="219"/>
      <c r="G13" s="219"/>
      <c r="H13" s="219"/>
      <c r="I13" s="219"/>
      <c r="J13" s="219"/>
      <c r="K13" s="219"/>
      <c r="L13" s="219"/>
      <c r="M13" s="220"/>
    </row>
    <row r="14" spans="1:13" s="20" customFormat="1" ht="45.75" customHeight="1">
      <c r="A14" s="221"/>
      <c r="B14" s="222"/>
      <c r="C14" s="70"/>
      <c r="D14" s="215" t="s">
        <v>58</v>
      </c>
      <c r="E14" s="216"/>
      <c r="F14" s="216"/>
      <c r="G14" s="216"/>
      <c r="H14" s="216"/>
      <c r="I14" s="216"/>
      <c r="J14" s="216"/>
      <c r="K14" s="216"/>
      <c r="L14" s="216"/>
      <c r="M14" s="217"/>
    </row>
    <row r="15" spans="1:13" s="20" customFormat="1" ht="45.75" customHeight="1">
      <c r="A15" s="223" t="s">
        <v>59</v>
      </c>
      <c r="B15" s="224"/>
      <c r="C15" s="69" t="s">
        <v>54</v>
      </c>
      <c r="D15" s="218" t="s">
        <v>55</v>
      </c>
      <c r="E15" s="219"/>
      <c r="F15" s="219"/>
      <c r="G15" s="219"/>
      <c r="H15" s="219"/>
      <c r="I15" s="219"/>
      <c r="J15" s="219"/>
      <c r="K15" s="219"/>
      <c r="L15" s="219"/>
      <c r="M15" s="220"/>
    </row>
    <row r="16" spans="1:13" s="20" customFormat="1" ht="45.75" customHeight="1">
      <c r="A16" s="223"/>
      <c r="B16" s="224"/>
      <c r="C16" s="69"/>
      <c r="D16" s="218" t="s">
        <v>60</v>
      </c>
      <c r="E16" s="219"/>
      <c r="F16" s="219"/>
      <c r="G16" s="219"/>
      <c r="H16" s="219"/>
      <c r="I16" s="219"/>
      <c r="J16" s="219"/>
      <c r="K16" s="219"/>
      <c r="L16" s="219"/>
      <c r="M16" s="220"/>
    </row>
    <row r="17" spans="1:13" s="20" customFormat="1" ht="45.75" customHeight="1">
      <c r="A17" s="221"/>
      <c r="B17" s="222"/>
      <c r="C17" s="70"/>
      <c r="D17" s="215" t="s">
        <v>61</v>
      </c>
      <c r="E17" s="216"/>
      <c r="F17" s="216"/>
      <c r="G17" s="216"/>
      <c r="H17" s="216"/>
      <c r="I17" s="216"/>
      <c r="J17" s="216"/>
      <c r="K17" s="216"/>
      <c r="L17" s="216"/>
      <c r="M17" s="217"/>
    </row>
    <row r="18" spans="1:13" s="20" customFormat="1" ht="45.75" customHeight="1">
      <c r="A18" s="223" t="s">
        <v>62</v>
      </c>
      <c r="B18" s="224"/>
      <c r="C18" s="69" t="s">
        <v>54</v>
      </c>
      <c r="D18" s="218" t="s">
        <v>55</v>
      </c>
      <c r="E18" s="219"/>
      <c r="F18" s="219"/>
      <c r="G18" s="219"/>
      <c r="H18" s="219"/>
      <c r="I18" s="219"/>
      <c r="J18" s="219"/>
      <c r="K18" s="219"/>
      <c r="L18" s="219"/>
      <c r="M18" s="220"/>
    </row>
    <row r="19" spans="1:13" s="20" customFormat="1" ht="45.75" customHeight="1">
      <c r="A19" s="221"/>
      <c r="B19" s="222"/>
      <c r="C19" s="70"/>
      <c r="D19" s="215" t="s">
        <v>60</v>
      </c>
      <c r="E19" s="216"/>
      <c r="F19" s="216"/>
      <c r="G19" s="216"/>
      <c r="H19" s="216"/>
      <c r="I19" s="216"/>
      <c r="J19" s="216"/>
      <c r="K19" s="216"/>
      <c r="L19" s="216"/>
      <c r="M19" s="217"/>
    </row>
    <row r="20" spans="1:13" s="20" customFormat="1" ht="45.75" customHeight="1">
      <c r="A20" s="223" t="s">
        <v>63</v>
      </c>
      <c r="B20" s="224"/>
      <c r="C20" s="69" t="s">
        <v>64</v>
      </c>
      <c r="D20" s="218" t="s">
        <v>55</v>
      </c>
      <c r="E20" s="219"/>
      <c r="F20" s="219"/>
      <c r="G20" s="219"/>
      <c r="H20" s="219"/>
      <c r="I20" s="219"/>
      <c r="J20" s="219"/>
      <c r="K20" s="219"/>
      <c r="L20" s="219"/>
      <c r="M20" s="220"/>
    </row>
    <row r="21" spans="1:13" s="20" customFormat="1" ht="45.75" customHeight="1">
      <c r="A21" s="221"/>
      <c r="B21" s="222"/>
      <c r="C21" s="70"/>
      <c r="D21" s="215" t="s">
        <v>60</v>
      </c>
      <c r="E21" s="216"/>
      <c r="F21" s="216"/>
      <c r="G21" s="216"/>
      <c r="H21" s="216"/>
      <c r="I21" s="216"/>
      <c r="J21" s="216"/>
      <c r="K21" s="216"/>
      <c r="L21" s="216"/>
      <c r="M21" s="217"/>
    </row>
    <row r="22" spans="1:13" s="20" customFormat="1" ht="45.75" customHeight="1">
      <c r="A22" s="223" t="s">
        <v>65</v>
      </c>
      <c r="B22" s="224"/>
      <c r="C22" s="69" t="s">
        <v>64</v>
      </c>
      <c r="D22" s="218" t="s">
        <v>66</v>
      </c>
      <c r="E22" s="219"/>
      <c r="F22" s="219"/>
      <c r="G22" s="219"/>
      <c r="H22" s="219"/>
      <c r="I22" s="219"/>
      <c r="J22" s="219"/>
      <c r="K22" s="219"/>
      <c r="L22" s="219"/>
      <c r="M22" s="220"/>
    </row>
    <row r="23" spans="1:13" s="20" customFormat="1" ht="45.75" customHeight="1">
      <c r="A23" s="221"/>
      <c r="B23" s="222"/>
      <c r="C23" s="70"/>
      <c r="D23" s="215" t="s">
        <v>67</v>
      </c>
      <c r="E23" s="216"/>
      <c r="F23" s="216"/>
      <c r="G23" s="216"/>
      <c r="H23" s="216"/>
      <c r="I23" s="216"/>
      <c r="J23" s="216"/>
      <c r="K23" s="216"/>
      <c r="L23" s="216"/>
      <c r="M23" s="217"/>
    </row>
    <row r="24" spans="1:13" s="20" customFormat="1" ht="45.75" customHeight="1">
      <c r="A24" s="223" t="s">
        <v>68</v>
      </c>
      <c r="B24" s="224"/>
      <c r="C24" s="69" t="s">
        <v>64</v>
      </c>
      <c r="D24" s="218" t="s">
        <v>55</v>
      </c>
      <c r="E24" s="219"/>
      <c r="F24" s="219"/>
      <c r="G24" s="219"/>
      <c r="H24" s="219"/>
      <c r="I24" s="219"/>
      <c r="J24" s="219"/>
      <c r="K24" s="219"/>
      <c r="L24" s="219"/>
      <c r="M24" s="220"/>
    </row>
    <row r="25" spans="1:13" s="20" customFormat="1" ht="45.75" customHeight="1">
      <c r="A25" s="221"/>
      <c r="B25" s="222"/>
      <c r="C25" s="70"/>
      <c r="D25" s="215" t="s">
        <v>60</v>
      </c>
      <c r="E25" s="216"/>
      <c r="F25" s="216"/>
      <c r="G25" s="216"/>
      <c r="H25" s="216"/>
      <c r="I25" s="216"/>
      <c r="J25" s="216"/>
      <c r="K25" s="216"/>
      <c r="L25" s="216"/>
      <c r="M25" s="217"/>
    </row>
    <row r="26" spans="1:13" s="20" customFormat="1" ht="45.75" customHeight="1">
      <c r="A26" s="223" t="s">
        <v>69</v>
      </c>
      <c r="B26" s="224"/>
      <c r="C26" s="69" t="s">
        <v>64</v>
      </c>
      <c r="D26" s="218" t="s">
        <v>55</v>
      </c>
      <c r="E26" s="219"/>
      <c r="F26" s="219"/>
      <c r="G26" s="219"/>
      <c r="H26" s="219"/>
      <c r="I26" s="219"/>
      <c r="J26" s="219"/>
      <c r="K26" s="219"/>
      <c r="L26" s="219"/>
      <c r="M26" s="220"/>
    </row>
    <row r="27" spans="1:13" s="20" customFormat="1" ht="45.75" customHeight="1">
      <c r="A27" s="221"/>
      <c r="B27" s="222"/>
      <c r="C27" s="70"/>
      <c r="D27" s="215" t="s">
        <v>70</v>
      </c>
      <c r="E27" s="216"/>
      <c r="F27" s="216"/>
      <c r="G27" s="216"/>
      <c r="H27" s="216"/>
      <c r="I27" s="216"/>
      <c r="J27" s="216"/>
      <c r="K27" s="216"/>
      <c r="L27" s="216"/>
      <c r="M27" s="217"/>
    </row>
    <row r="28" spans="1:13" s="20" customFormat="1" ht="45.75" customHeight="1">
      <c r="A28" s="225" t="s">
        <v>71</v>
      </c>
      <c r="B28" s="226"/>
      <c r="C28" s="174" t="s">
        <v>54</v>
      </c>
      <c r="D28" s="229" t="s">
        <v>55</v>
      </c>
      <c r="E28" s="230"/>
      <c r="F28" s="230"/>
      <c r="G28" s="230"/>
      <c r="H28" s="230"/>
      <c r="I28" s="230"/>
      <c r="J28" s="230"/>
      <c r="K28" s="230"/>
      <c r="L28" s="230"/>
      <c r="M28" s="231"/>
    </row>
    <row r="29" spans="1:13" s="20" customFormat="1" ht="45.75" customHeight="1">
      <c r="A29" s="221"/>
      <c r="B29" s="222"/>
      <c r="C29" s="70"/>
      <c r="D29" s="215" t="s">
        <v>60</v>
      </c>
      <c r="E29" s="216"/>
      <c r="F29" s="216"/>
      <c r="G29" s="216"/>
      <c r="H29" s="216"/>
      <c r="I29" s="216"/>
      <c r="J29" s="216"/>
      <c r="K29" s="216"/>
      <c r="L29" s="216"/>
      <c r="M29" s="217"/>
    </row>
    <row r="30" spans="1:13" s="20" customFormat="1" ht="45.75" customHeight="1">
      <c r="A30" s="223" t="s">
        <v>72</v>
      </c>
      <c r="B30" s="224"/>
      <c r="C30" s="69" t="s">
        <v>54</v>
      </c>
      <c r="D30" s="218" t="s">
        <v>55</v>
      </c>
      <c r="E30" s="219"/>
      <c r="F30" s="219"/>
      <c r="G30" s="219"/>
      <c r="H30" s="219"/>
      <c r="I30" s="219"/>
      <c r="J30" s="219"/>
      <c r="K30" s="219"/>
      <c r="L30" s="219"/>
      <c r="M30" s="220"/>
    </row>
    <row r="31" spans="1:13" s="20" customFormat="1" ht="45.75" customHeight="1">
      <c r="A31" s="221"/>
      <c r="B31" s="222"/>
      <c r="C31" s="70"/>
      <c r="D31" s="215" t="s">
        <v>60</v>
      </c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s="20" customFormat="1" ht="45.75" customHeight="1">
      <c r="A32" s="223" t="s">
        <v>73</v>
      </c>
      <c r="B32" s="224"/>
      <c r="C32" s="69" t="s">
        <v>64</v>
      </c>
      <c r="D32" s="218" t="s">
        <v>55</v>
      </c>
      <c r="E32" s="219"/>
      <c r="F32" s="219"/>
      <c r="G32" s="219"/>
      <c r="H32" s="219"/>
      <c r="I32" s="219"/>
      <c r="J32" s="219"/>
      <c r="K32" s="219"/>
      <c r="L32" s="219"/>
      <c r="M32" s="220"/>
    </row>
    <row r="33" spans="1:13" s="20" customFormat="1" ht="45.75" customHeight="1">
      <c r="A33" s="223"/>
      <c r="B33" s="224"/>
      <c r="C33" s="69"/>
      <c r="D33" s="218" t="s">
        <v>74</v>
      </c>
      <c r="E33" s="219"/>
      <c r="F33" s="219"/>
      <c r="G33" s="219"/>
      <c r="H33" s="219"/>
      <c r="I33" s="219"/>
      <c r="J33" s="219"/>
      <c r="K33" s="219"/>
      <c r="L33" s="219"/>
      <c r="M33" s="220"/>
    </row>
    <row r="34" spans="1:13" s="20" customFormat="1" ht="45.75" customHeight="1">
      <c r="A34" s="221"/>
      <c r="B34" s="222"/>
      <c r="C34" s="70"/>
      <c r="D34" s="215" t="s">
        <v>75</v>
      </c>
      <c r="E34" s="216"/>
      <c r="F34" s="216"/>
      <c r="G34" s="216"/>
      <c r="H34" s="216"/>
      <c r="I34" s="216"/>
      <c r="J34" s="216"/>
      <c r="K34" s="216"/>
      <c r="L34" s="216"/>
      <c r="M34" s="217"/>
    </row>
    <row r="35" spans="1:13" s="20" customFormat="1" ht="45.75" customHeight="1">
      <c r="A35" s="223" t="s">
        <v>76</v>
      </c>
      <c r="B35" s="224"/>
      <c r="C35" s="69" t="s">
        <v>77</v>
      </c>
      <c r="D35" s="218" t="s">
        <v>55</v>
      </c>
      <c r="E35" s="219"/>
      <c r="F35" s="219"/>
      <c r="G35" s="219"/>
      <c r="H35" s="219"/>
      <c r="I35" s="219"/>
      <c r="J35" s="219"/>
      <c r="K35" s="219"/>
      <c r="L35" s="219"/>
      <c r="M35" s="220"/>
    </row>
    <row r="36" spans="1:13" s="20" customFormat="1" ht="45.75" customHeight="1">
      <c r="A36" s="221"/>
      <c r="B36" s="222"/>
      <c r="C36" s="70"/>
      <c r="D36" s="215" t="s">
        <v>78</v>
      </c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s="20" customFormat="1" ht="45.75" customHeight="1">
      <c r="A37" s="223" t="s">
        <v>79</v>
      </c>
      <c r="B37" s="224"/>
      <c r="C37" s="69" t="s">
        <v>77</v>
      </c>
      <c r="D37" s="218" t="s">
        <v>55</v>
      </c>
      <c r="E37" s="219"/>
      <c r="F37" s="219"/>
      <c r="G37" s="219"/>
      <c r="H37" s="219"/>
      <c r="I37" s="219"/>
      <c r="J37" s="219"/>
      <c r="K37" s="219"/>
      <c r="L37" s="219"/>
      <c r="M37" s="220"/>
    </row>
    <row r="38" spans="1:13" s="20" customFormat="1" ht="45.75" customHeight="1">
      <c r="A38" s="223"/>
      <c r="B38" s="224"/>
      <c r="C38" s="69"/>
      <c r="D38" s="218" t="s">
        <v>80</v>
      </c>
      <c r="E38" s="219"/>
      <c r="F38" s="219"/>
      <c r="G38" s="219"/>
      <c r="H38" s="219"/>
      <c r="I38" s="219"/>
      <c r="J38" s="219"/>
      <c r="K38" s="219"/>
      <c r="L38" s="219"/>
      <c r="M38" s="220"/>
    </row>
    <row r="39" spans="1:13" s="20" customFormat="1" ht="45.75" customHeight="1">
      <c r="A39" s="223"/>
      <c r="B39" s="224"/>
      <c r="C39" s="69"/>
      <c r="D39" s="218" t="s">
        <v>81</v>
      </c>
      <c r="E39" s="219"/>
      <c r="F39" s="219"/>
      <c r="G39" s="219"/>
      <c r="H39" s="219"/>
      <c r="I39" s="219"/>
      <c r="J39" s="219"/>
      <c r="K39" s="219"/>
      <c r="L39" s="219"/>
      <c r="M39" s="220"/>
    </row>
    <row r="40" spans="1:13" s="20" customFormat="1" ht="45.75" customHeight="1">
      <c r="A40" s="221"/>
      <c r="B40" s="222"/>
      <c r="C40" s="70"/>
      <c r="D40" s="215" t="s">
        <v>82</v>
      </c>
      <c r="E40" s="216"/>
      <c r="F40" s="216"/>
      <c r="G40" s="216"/>
      <c r="H40" s="216"/>
      <c r="I40" s="216"/>
      <c r="J40" s="216"/>
      <c r="K40" s="216"/>
      <c r="L40" s="216"/>
      <c r="M40" s="217"/>
    </row>
    <row r="41" spans="1:13" s="20" customFormat="1" ht="22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3" spans="1:13" ht="22.5" customHeight="1">
      <c r="A43" s="17" t="s">
        <v>480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2:13" ht="22.5" customHeight="1">
      <c r="L44" s="232" t="s">
        <v>93</v>
      </c>
      <c r="M44" s="232"/>
    </row>
    <row r="45" spans="1:13" ht="47.25" customHeight="1">
      <c r="A45" s="201" t="s">
        <v>624</v>
      </c>
      <c r="B45" s="202"/>
      <c r="C45" s="71" t="s">
        <v>625</v>
      </c>
      <c r="D45" s="201" t="s">
        <v>83</v>
      </c>
      <c r="E45" s="202"/>
      <c r="F45" s="201" t="s">
        <v>84</v>
      </c>
      <c r="G45" s="202"/>
      <c r="H45" s="201" t="s">
        <v>85</v>
      </c>
      <c r="I45" s="202"/>
      <c r="J45" s="233" t="s">
        <v>86</v>
      </c>
      <c r="K45" s="234"/>
      <c r="L45" s="201" t="s">
        <v>87</v>
      </c>
      <c r="M45" s="202"/>
    </row>
    <row r="46" spans="1:13" ht="50.25" customHeight="1">
      <c r="A46" s="201" t="s">
        <v>626</v>
      </c>
      <c r="B46" s="202"/>
      <c r="C46" s="72" t="s">
        <v>92</v>
      </c>
      <c r="D46" s="227" t="s">
        <v>729</v>
      </c>
      <c r="E46" s="228"/>
      <c r="F46" s="227" t="s">
        <v>730</v>
      </c>
      <c r="G46" s="228"/>
      <c r="H46" s="227" t="s">
        <v>89</v>
      </c>
      <c r="I46" s="228"/>
      <c r="J46" s="205"/>
      <c r="K46" s="206"/>
      <c r="L46" s="205">
        <v>58</v>
      </c>
      <c r="M46" s="206"/>
    </row>
    <row r="47" spans="1:13" ht="50.25" customHeight="1">
      <c r="A47" s="201" t="s">
        <v>627</v>
      </c>
      <c r="B47" s="202"/>
      <c r="C47" s="72" t="s">
        <v>91</v>
      </c>
      <c r="D47" s="227" t="s">
        <v>88</v>
      </c>
      <c r="E47" s="228"/>
      <c r="F47" s="227" t="s">
        <v>88</v>
      </c>
      <c r="G47" s="228"/>
      <c r="H47" s="227" t="s">
        <v>90</v>
      </c>
      <c r="I47" s="228"/>
      <c r="J47" s="237"/>
      <c r="K47" s="238"/>
      <c r="L47" s="237"/>
      <c r="M47" s="238"/>
    </row>
    <row r="48" ht="22.5" customHeight="1">
      <c r="A48" s="1" t="s">
        <v>628</v>
      </c>
    </row>
  </sheetData>
  <mergeCells count="89">
    <mergeCell ref="A46:B46"/>
    <mergeCell ref="J46:K46"/>
    <mergeCell ref="L46:M46"/>
    <mergeCell ref="A47:B47"/>
    <mergeCell ref="J47:K47"/>
    <mergeCell ref="L47:M47"/>
    <mergeCell ref="D46:E46"/>
    <mergeCell ref="F46:G46"/>
    <mergeCell ref="H46:I46"/>
    <mergeCell ref="D47:E47"/>
    <mergeCell ref="A45:B45"/>
    <mergeCell ref="D45:E45"/>
    <mergeCell ref="F45:G45"/>
    <mergeCell ref="H45:I45"/>
    <mergeCell ref="A3:B3"/>
    <mergeCell ref="D3:M3"/>
    <mergeCell ref="A10:B10"/>
    <mergeCell ref="D10:M10"/>
    <mergeCell ref="A4:B4"/>
    <mergeCell ref="A5:B5"/>
    <mergeCell ref="A6:B6"/>
    <mergeCell ref="A23:B23"/>
    <mergeCell ref="A24:B24"/>
    <mergeCell ref="D4:M4"/>
    <mergeCell ref="D5:M5"/>
    <mergeCell ref="D6:M6"/>
    <mergeCell ref="A11:B11"/>
    <mergeCell ref="A12:B12"/>
    <mergeCell ref="A21:B21"/>
    <mergeCell ref="A22:B22"/>
    <mergeCell ref="A13:B13"/>
    <mergeCell ref="A14:B14"/>
    <mergeCell ref="A15:B15"/>
    <mergeCell ref="A16:B16"/>
    <mergeCell ref="A17:B17"/>
    <mergeCell ref="A18:B18"/>
    <mergeCell ref="A19:B19"/>
    <mergeCell ref="A20:B20"/>
    <mergeCell ref="A38:B38"/>
    <mergeCell ref="A32:B32"/>
    <mergeCell ref="A33:B33"/>
    <mergeCell ref="A34:B34"/>
    <mergeCell ref="A35:B35"/>
    <mergeCell ref="A36:B36"/>
    <mergeCell ref="A37:B37"/>
    <mergeCell ref="A39:B39"/>
    <mergeCell ref="A40:B40"/>
    <mergeCell ref="D11:M11"/>
    <mergeCell ref="D12:M12"/>
    <mergeCell ref="D13:M13"/>
    <mergeCell ref="D14:M14"/>
    <mergeCell ref="D15:M15"/>
    <mergeCell ref="D16:M16"/>
    <mergeCell ref="D17:M17"/>
    <mergeCell ref="D18:M18"/>
    <mergeCell ref="D19:M19"/>
    <mergeCell ref="D20:M20"/>
    <mergeCell ref="D26:M26"/>
    <mergeCell ref="D27:M27"/>
    <mergeCell ref="D21:M21"/>
    <mergeCell ref="D22:M22"/>
    <mergeCell ref="D23:M23"/>
    <mergeCell ref="D24:M24"/>
    <mergeCell ref="D25:M25"/>
    <mergeCell ref="F47:G47"/>
    <mergeCell ref="H47:I47"/>
    <mergeCell ref="D28:M28"/>
    <mergeCell ref="D38:M38"/>
    <mergeCell ref="D39:M39"/>
    <mergeCell ref="D40:M40"/>
    <mergeCell ref="L44:M44"/>
    <mergeCell ref="J45:K45"/>
    <mergeCell ref="L45:M45"/>
    <mergeCell ref="D29:M29"/>
    <mergeCell ref="A25:B25"/>
    <mergeCell ref="A29:B29"/>
    <mergeCell ref="A30:B30"/>
    <mergeCell ref="A31:B31"/>
    <mergeCell ref="A26:B26"/>
    <mergeCell ref="A27:B27"/>
    <mergeCell ref="A28:B28"/>
    <mergeCell ref="D30:M30"/>
    <mergeCell ref="D31:M31"/>
    <mergeCell ref="D32:M32"/>
    <mergeCell ref="D33:M33"/>
    <mergeCell ref="D34:M34"/>
    <mergeCell ref="D35:M35"/>
    <mergeCell ref="D36:M36"/>
    <mergeCell ref="D37:M37"/>
  </mergeCells>
  <printOptions horizontalCentered="1"/>
  <pageMargins left="0.47" right="0.43" top="0.96" bottom="0.7480314960629921" header="0.5118110236220472" footer="0.5118110236220472"/>
  <pageSetup horizontalDpi="600" verticalDpi="600" orientation="portrait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66"/>
  <sheetViews>
    <sheetView showGridLines="0" showZeros="0" view="pageBreakPreview" zoomScale="85" zoomScaleSheetLayoutView="85" workbookViewId="0" topLeftCell="A37">
      <selection activeCell="F60" sqref="F60"/>
    </sheetView>
  </sheetViews>
  <sheetFormatPr defaultColWidth="11.33203125" defaultRowHeight="18.75" customHeight="1"/>
  <cols>
    <col min="1" max="1" width="5.83203125" style="25" customWidth="1"/>
    <col min="2" max="2" width="9.33203125" style="25" customWidth="1"/>
    <col min="3" max="3" width="14.83203125" style="25" customWidth="1"/>
    <col min="4" max="16384" width="9.33203125" style="25" customWidth="1"/>
  </cols>
  <sheetData>
    <row r="1" ht="18.75" customHeight="1">
      <c r="A1" s="24" t="s">
        <v>481</v>
      </c>
    </row>
    <row r="2" spans="16:17" ht="18.75" customHeight="1">
      <c r="P2" s="239" t="s">
        <v>623</v>
      </c>
      <c r="Q2" s="239"/>
    </row>
    <row r="3" spans="1:17" ht="18.75" customHeight="1">
      <c r="A3" s="240" t="s">
        <v>558</v>
      </c>
      <c r="B3" s="240"/>
      <c r="C3" s="240"/>
      <c r="D3" s="241" t="s">
        <v>625</v>
      </c>
      <c r="E3" s="241"/>
      <c r="F3" s="241"/>
      <c r="G3" s="241" t="s">
        <v>629</v>
      </c>
      <c r="H3" s="241"/>
      <c r="I3" s="241"/>
      <c r="J3" s="241" t="s">
        <v>630</v>
      </c>
      <c r="K3" s="241"/>
      <c r="L3" s="241"/>
      <c r="M3" s="241" t="s">
        <v>631</v>
      </c>
      <c r="N3" s="241"/>
      <c r="O3" s="241"/>
      <c r="P3" s="241" t="s">
        <v>632</v>
      </c>
      <c r="Q3" s="241"/>
    </row>
    <row r="4" spans="1:17" ht="18.75" customHeight="1">
      <c r="A4" s="240"/>
      <c r="B4" s="240"/>
      <c r="C4" s="240"/>
      <c r="D4" s="26" t="s">
        <v>633</v>
      </c>
      <c r="E4" s="26" t="s">
        <v>634</v>
      </c>
      <c r="F4" s="26" t="s">
        <v>635</v>
      </c>
      <c r="G4" s="26" t="s">
        <v>633</v>
      </c>
      <c r="H4" s="26" t="s">
        <v>634</v>
      </c>
      <c r="I4" s="26" t="s">
        <v>635</v>
      </c>
      <c r="J4" s="26" t="s">
        <v>633</v>
      </c>
      <c r="K4" s="26" t="s">
        <v>634</v>
      </c>
      <c r="L4" s="26" t="s">
        <v>635</v>
      </c>
      <c r="M4" s="26" t="s">
        <v>633</v>
      </c>
      <c r="N4" s="26" t="s">
        <v>634</v>
      </c>
      <c r="O4" s="26" t="s">
        <v>635</v>
      </c>
      <c r="P4" s="26" t="s">
        <v>636</v>
      </c>
      <c r="Q4" s="26" t="s">
        <v>637</v>
      </c>
    </row>
    <row r="5" spans="1:17" ht="18.75" customHeight="1">
      <c r="A5" s="242" t="s">
        <v>638</v>
      </c>
      <c r="B5" s="243" t="s">
        <v>639</v>
      </c>
      <c r="C5" s="244"/>
      <c r="D5" s="27">
        <v>1</v>
      </c>
      <c r="E5" s="27"/>
      <c r="F5" s="28">
        <f>SUM(D5:E5)</f>
        <v>1</v>
      </c>
      <c r="G5" s="27"/>
      <c r="H5" s="27"/>
      <c r="I5" s="28">
        <f>SUM(G5:H5)</f>
        <v>0</v>
      </c>
      <c r="J5" s="27"/>
      <c r="K5" s="27"/>
      <c r="L5" s="28">
        <f>SUM(J5:K5)</f>
        <v>0</v>
      </c>
      <c r="M5" s="28">
        <f aca="true" t="shared" si="0" ref="M5:N8">D5+G5-J5</f>
        <v>1</v>
      </c>
      <c r="N5" s="28">
        <f t="shared" si="0"/>
        <v>0</v>
      </c>
      <c r="O5" s="28">
        <f>SUM(M5:N5)</f>
        <v>1</v>
      </c>
      <c r="P5" s="27"/>
      <c r="Q5" s="27"/>
    </row>
    <row r="6" spans="1:17" ht="18.75" customHeight="1">
      <c r="A6" s="242"/>
      <c r="B6" s="243" t="s">
        <v>640</v>
      </c>
      <c r="C6" s="244"/>
      <c r="D6" s="27">
        <v>2</v>
      </c>
      <c r="E6" s="27"/>
      <c r="F6" s="28">
        <f aca="true" t="shared" si="1" ref="F6:F56">SUM(D6:E6)</f>
        <v>2</v>
      </c>
      <c r="G6" s="27"/>
      <c r="H6" s="27"/>
      <c r="I6" s="28">
        <f aca="true" t="shared" si="2" ref="I6:I56">SUM(G6:H6)</f>
        <v>0</v>
      </c>
      <c r="J6" s="39">
        <v>1</v>
      </c>
      <c r="K6" s="27"/>
      <c r="L6" s="28">
        <f aca="true" t="shared" si="3" ref="L6:L56">SUM(J6:K6)</f>
        <v>1</v>
      </c>
      <c r="M6" s="28">
        <f t="shared" si="0"/>
        <v>1</v>
      </c>
      <c r="N6" s="28">
        <f t="shared" si="0"/>
        <v>0</v>
      </c>
      <c r="O6" s="28">
        <f aca="true" t="shared" si="4" ref="O6:O56">SUM(M6:N6)</f>
        <v>1</v>
      </c>
      <c r="P6" s="27"/>
      <c r="Q6" s="27"/>
    </row>
    <row r="7" spans="1:17" ht="18.75" customHeight="1">
      <c r="A7" s="242"/>
      <c r="B7" s="243" t="s">
        <v>641</v>
      </c>
      <c r="C7" s="244"/>
      <c r="D7" s="27">
        <v>8</v>
      </c>
      <c r="E7" s="27"/>
      <c r="F7" s="28">
        <f t="shared" si="1"/>
        <v>8</v>
      </c>
      <c r="G7" s="27"/>
      <c r="H7" s="27"/>
      <c r="I7" s="28">
        <f t="shared" si="2"/>
        <v>0</v>
      </c>
      <c r="J7" s="27"/>
      <c r="K7" s="27"/>
      <c r="L7" s="28">
        <f t="shared" si="3"/>
        <v>0</v>
      </c>
      <c r="M7" s="28">
        <f t="shared" si="0"/>
        <v>8</v>
      </c>
      <c r="N7" s="28">
        <f t="shared" si="0"/>
        <v>0</v>
      </c>
      <c r="O7" s="28">
        <f t="shared" si="4"/>
        <v>8</v>
      </c>
      <c r="P7" s="27"/>
      <c r="Q7" s="27"/>
    </row>
    <row r="8" spans="1:17" ht="18.75" customHeight="1">
      <c r="A8" s="242"/>
      <c r="B8" s="243" t="s">
        <v>642</v>
      </c>
      <c r="C8" s="244"/>
      <c r="D8" s="27">
        <v>1</v>
      </c>
      <c r="E8" s="27"/>
      <c r="F8" s="28">
        <f t="shared" si="1"/>
        <v>1</v>
      </c>
      <c r="G8" s="27"/>
      <c r="H8" s="27"/>
      <c r="I8" s="28">
        <f t="shared" si="2"/>
        <v>0</v>
      </c>
      <c r="J8" s="27"/>
      <c r="K8" s="27"/>
      <c r="L8" s="28">
        <f t="shared" si="3"/>
        <v>0</v>
      </c>
      <c r="M8" s="28">
        <f t="shared" si="0"/>
        <v>1</v>
      </c>
      <c r="N8" s="28">
        <f t="shared" si="0"/>
        <v>0</v>
      </c>
      <c r="O8" s="28">
        <f t="shared" si="4"/>
        <v>1</v>
      </c>
      <c r="P8" s="27"/>
      <c r="Q8" s="27"/>
    </row>
    <row r="9" spans="1:17" ht="18.75" customHeight="1">
      <c r="A9" s="242"/>
      <c r="B9" s="245" t="s">
        <v>643</v>
      </c>
      <c r="C9" s="246"/>
      <c r="D9" s="28">
        <f>SUM(D5:D8)</f>
        <v>12</v>
      </c>
      <c r="E9" s="28">
        <f aca="true" t="shared" si="5" ref="E9:Q9">SUM(E5:E8)</f>
        <v>0</v>
      </c>
      <c r="F9" s="28">
        <f t="shared" si="5"/>
        <v>12</v>
      </c>
      <c r="G9" s="28">
        <f t="shared" si="5"/>
        <v>0</v>
      </c>
      <c r="H9" s="28">
        <f t="shared" si="5"/>
        <v>0</v>
      </c>
      <c r="I9" s="28">
        <f t="shared" si="5"/>
        <v>0</v>
      </c>
      <c r="J9" s="28">
        <f t="shared" si="5"/>
        <v>1</v>
      </c>
      <c r="K9" s="28">
        <f t="shared" si="5"/>
        <v>0</v>
      </c>
      <c r="L9" s="28">
        <f t="shared" si="5"/>
        <v>1</v>
      </c>
      <c r="M9" s="28">
        <f t="shared" si="5"/>
        <v>11</v>
      </c>
      <c r="N9" s="28">
        <f t="shared" si="5"/>
        <v>0</v>
      </c>
      <c r="O9" s="28">
        <f t="shared" si="5"/>
        <v>11</v>
      </c>
      <c r="P9" s="28">
        <f t="shared" si="5"/>
        <v>0</v>
      </c>
      <c r="Q9" s="28">
        <f t="shared" si="5"/>
        <v>0</v>
      </c>
    </row>
    <row r="10" spans="1:17" ht="18.75" customHeight="1">
      <c r="A10" s="242" t="s">
        <v>644</v>
      </c>
      <c r="B10" s="242" t="s">
        <v>645</v>
      </c>
      <c r="C10" s="29" t="s">
        <v>646</v>
      </c>
      <c r="D10" s="27"/>
      <c r="E10" s="27"/>
      <c r="F10" s="28">
        <f t="shared" si="1"/>
        <v>0</v>
      </c>
      <c r="G10" s="27"/>
      <c r="H10" s="27"/>
      <c r="I10" s="28">
        <f t="shared" si="2"/>
        <v>0</v>
      </c>
      <c r="J10" s="27"/>
      <c r="K10" s="27"/>
      <c r="L10" s="28">
        <f t="shared" si="3"/>
        <v>0</v>
      </c>
      <c r="M10" s="28">
        <f aca="true" t="shared" si="6" ref="M10:N13">D10+G10-J10</f>
        <v>0</v>
      </c>
      <c r="N10" s="28">
        <f t="shared" si="6"/>
        <v>0</v>
      </c>
      <c r="O10" s="28">
        <f t="shared" si="4"/>
        <v>0</v>
      </c>
      <c r="P10" s="27"/>
      <c r="Q10" s="27"/>
    </row>
    <row r="11" spans="1:17" ht="18.75" customHeight="1">
      <c r="A11" s="242"/>
      <c r="B11" s="242"/>
      <c r="C11" s="29" t="s">
        <v>647</v>
      </c>
      <c r="D11" s="27"/>
      <c r="E11" s="27"/>
      <c r="F11" s="28">
        <f t="shared" si="1"/>
        <v>0</v>
      </c>
      <c r="G11" s="27"/>
      <c r="H11" s="27"/>
      <c r="I11" s="28">
        <f t="shared" si="2"/>
        <v>0</v>
      </c>
      <c r="J11" s="27"/>
      <c r="K11" s="27"/>
      <c r="L11" s="28">
        <f t="shared" si="3"/>
        <v>0</v>
      </c>
      <c r="M11" s="28">
        <f t="shared" si="6"/>
        <v>0</v>
      </c>
      <c r="N11" s="28">
        <f t="shared" si="6"/>
        <v>0</v>
      </c>
      <c r="O11" s="28">
        <f t="shared" si="4"/>
        <v>0</v>
      </c>
      <c r="P11" s="27"/>
      <c r="Q11" s="27"/>
    </row>
    <row r="12" spans="1:17" ht="18.75" customHeight="1">
      <c r="A12" s="242"/>
      <c r="B12" s="242"/>
      <c r="C12" s="29" t="s">
        <v>648</v>
      </c>
      <c r="D12" s="27"/>
      <c r="E12" s="27"/>
      <c r="F12" s="28">
        <f t="shared" si="1"/>
        <v>0</v>
      </c>
      <c r="G12" s="27"/>
      <c r="H12" s="27"/>
      <c r="I12" s="28">
        <f t="shared" si="2"/>
        <v>0</v>
      </c>
      <c r="J12" s="27"/>
      <c r="K12" s="27"/>
      <c r="L12" s="28">
        <f t="shared" si="3"/>
        <v>0</v>
      </c>
      <c r="M12" s="28">
        <f t="shared" si="6"/>
        <v>0</v>
      </c>
      <c r="N12" s="28">
        <f t="shared" si="6"/>
        <v>0</v>
      </c>
      <c r="O12" s="28">
        <f t="shared" si="4"/>
        <v>0</v>
      </c>
      <c r="P12" s="27"/>
      <c r="Q12" s="27"/>
    </row>
    <row r="13" spans="1:17" ht="18.75" customHeight="1">
      <c r="A13" s="242"/>
      <c r="B13" s="242"/>
      <c r="C13" s="29" t="s">
        <v>649</v>
      </c>
      <c r="D13" s="27"/>
      <c r="E13" s="27"/>
      <c r="F13" s="28">
        <f t="shared" si="1"/>
        <v>0</v>
      </c>
      <c r="G13" s="27"/>
      <c r="H13" s="27"/>
      <c r="I13" s="28">
        <f t="shared" si="2"/>
        <v>0</v>
      </c>
      <c r="J13" s="27"/>
      <c r="K13" s="27"/>
      <c r="L13" s="28">
        <f t="shared" si="3"/>
        <v>0</v>
      </c>
      <c r="M13" s="28">
        <f t="shared" si="6"/>
        <v>0</v>
      </c>
      <c r="N13" s="28">
        <f t="shared" si="6"/>
        <v>0</v>
      </c>
      <c r="O13" s="28">
        <f t="shared" si="4"/>
        <v>0</v>
      </c>
      <c r="P13" s="27"/>
      <c r="Q13" s="27"/>
    </row>
    <row r="14" spans="1:17" ht="18.75" customHeight="1">
      <c r="A14" s="242"/>
      <c r="B14" s="242"/>
      <c r="C14" s="29" t="s">
        <v>635</v>
      </c>
      <c r="D14" s="28">
        <f>SUM(D10:D13)</f>
        <v>0</v>
      </c>
      <c r="E14" s="28">
        <f aca="true" t="shared" si="7" ref="E14:Q14">SUM(E10:E13)</f>
        <v>0</v>
      </c>
      <c r="F14" s="28">
        <f t="shared" si="7"/>
        <v>0</v>
      </c>
      <c r="G14" s="28">
        <f t="shared" si="7"/>
        <v>0</v>
      </c>
      <c r="H14" s="28">
        <f t="shared" si="7"/>
        <v>0</v>
      </c>
      <c r="I14" s="28">
        <f t="shared" si="7"/>
        <v>0</v>
      </c>
      <c r="J14" s="28">
        <f t="shared" si="7"/>
        <v>0</v>
      </c>
      <c r="K14" s="28">
        <f t="shared" si="7"/>
        <v>0</v>
      </c>
      <c r="L14" s="28">
        <f t="shared" si="7"/>
        <v>0</v>
      </c>
      <c r="M14" s="28">
        <f t="shared" si="7"/>
        <v>0</v>
      </c>
      <c r="N14" s="28">
        <f t="shared" si="7"/>
        <v>0</v>
      </c>
      <c r="O14" s="28">
        <f t="shared" si="7"/>
        <v>0</v>
      </c>
      <c r="P14" s="28">
        <f t="shared" si="7"/>
        <v>0</v>
      </c>
      <c r="Q14" s="28">
        <f t="shared" si="7"/>
        <v>0</v>
      </c>
    </row>
    <row r="15" spans="1:17" ht="18.75" customHeight="1">
      <c r="A15" s="242"/>
      <c r="B15" s="242" t="s">
        <v>650</v>
      </c>
      <c r="C15" s="29" t="s">
        <v>646</v>
      </c>
      <c r="D15" s="27"/>
      <c r="E15" s="27"/>
      <c r="F15" s="28">
        <f t="shared" si="1"/>
        <v>0</v>
      </c>
      <c r="G15" s="27"/>
      <c r="H15" s="27"/>
      <c r="I15" s="28">
        <f t="shared" si="2"/>
        <v>0</v>
      </c>
      <c r="J15" s="27"/>
      <c r="K15" s="27"/>
      <c r="L15" s="28">
        <f t="shared" si="3"/>
        <v>0</v>
      </c>
      <c r="M15" s="28">
        <f aca="true" t="shared" si="8" ref="M15:N19">D15+G15-J15</f>
        <v>0</v>
      </c>
      <c r="N15" s="28">
        <f t="shared" si="8"/>
        <v>0</v>
      </c>
      <c r="O15" s="28">
        <f t="shared" si="4"/>
        <v>0</v>
      </c>
      <c r="P15" s="27"/>
      <c r="Q15" s="27"/>
    </row>
    <row r="16" spans="1:17" ht="18.75" customHeight="1">
      <c r="A16" s="242"/>
      <c r="B16" s="242"/>
      <c r="C16" s="29" t="s">
        <v>647</v>
      </c>
      <c r="D16" s="27">
        <v>1</v>
      </c>
      <c r="E16" s="27"/>
      <c r="F16" s="28">
        <f t="shared" si="1"/>
        <v>1</v>
      </c>
      <c r="G16" s="27"/>
      <c r="H16" s="27"/>
      <c r="I16" s="28">
        <f t="shared" si="2"/>
        <v>0</v>
      </c>
      <c r="J16" s="27"/>
      <c r="K16" s="27"/>
      <c r="L16" s="28">
        <f t="shared" si="3"/>
        <v>0</v>
      </c>
      <c r="M16" s="28">
        <f t="shared" si="8"/>
        <v>1</v>
      </c>
      <c r="N16" s="28">
        <f t="shared" si="8"/>
        <v>0</v>
      </c>
      <c r="O16" s="28">
        <f t="shared" si="4"/>
        <v>1</v>
      </c>
      <c r="P16" s="27"/>
      <c r="Q16" s="27"/>
    </row>
    <row r="17" spans="1:17" ht="18.75" customHeight="1">
      <c r="A17" s="242"/>
      <c r="B17" s="242"/>
      <c r="C17" s="29" t="s">
        <v>648</v>
      </c>
      <c r="D17" s="27"/>
      <c r="E17" s="27"/>
      <c r="F17" s="28">
        <f t="shared" si="1"/>
        <v>0</v>
      </c>
      <c r="G17" s="27"/>
      <c r="H17" s="27"/>
      <c r="I17" s="28">
        <f t="shared" si="2"/>
        <v>0</v>
      </c>
      <c r="J17" s="27"/>
      <c r="K17" s="27"/>
      <c r="L17" s="28">
        <f t="shared" si="3"/>
        <v>0</v>
      </c>
      <c r="M17" s="28">
        <f t="shared" si="8"/>
        <v>0</v>
      </c>
      <c r="N17" s="28">
        <f t="shared" si="8"/>
        <v>0</v>
      </c>
      <c r="O17" s="28">
        <f t="shared" si="4"/>
        <v>0</v>
      </c>
      <c r="P17" s="27"/>
      <c r="Q17" s="27"/>
    </row>
    <row r="18" spans="1:17" ht="18.75" customHeight="1">
      <c r="A18" s="242"/>
      <c r="B18" s="242"/>
      <c r="C18" s="29" t="s">
        <v>651</v>
      </c>
      <c r="D18" s="27"/>
      <c r="E18" s="27"/>
      <c r="F18" s="28">
        <f t="shared" si="1"/>
        <v>0</v>
      </c>
      <c r="G18" s="27"/>
      <c r="H18" s="27"/>
      <c r="I18" s="28">
        <f t="shared" si="2"/>
        <v>0</v>
      </c>
      <c r="J18" s="27"/>
      <c r="K18" s="27"/>
      <c r="L18" s="28">
        <f t="shared" si="3"/>
        <v>0</v>
      </c>
      <c r="M18" s="28">
        <f t="shared" si="8"/>
        <v>0</v>
      </c>
      <c r="N18" s="28">
        <f t="shared" si="8"/>
        <v>0</v>
      </c>
      <c r="O18" s="28">
        <f t="shared" si="4"/>
        <v>0</v>
      </c>
      <c r="P18" s="27"/>
      <c r="Q18" s="27"/>
    </row>
    <row r="19" spans="1:17" ht="18.75" customHeight="1">
      <c r="A19" s="242"/>
      <c r="B19" s="242"/>
      <c r="C19" s="29" t="s">
        <v>649</v>
      </c>
      <c r="D19" s="27"/>
      <c r="E19" s="27"/>
      <c r="F19" s="28">
        <f t="shared" si="1"/>
        <v>0</v>
      </c>
      <c r="G19" s="27"/>
      <c r="H19" s="27"/>
      <c r="I19" s="28">
        <f t="shared" si="2"/>
        <v>0</v>
      </c>
      <c r="J19" s="27"/>
      <c r="K19" s="27"/>
      <c r="L19" s="28">
        <f t="shared" si="3"/>
        <v>0</v>
      </c>
      <c r="M19" s="28">
        <f t="shared" si="8"/>
        <v>0</v>
      </c>
      <c r="N19" s="28">
        <f t="shared" si="8"/>
        <v>0</v>
      </c>
      <c r="O19" s="28">
        <f t="shared" si="4"/>
        <v>0</v>
      </c>
      <c r="P19" s="27"/>
      <c r="Q19" s="27"/>
    </row>
    <row r="20" spans="1:17" ht="18.75" customHeight="1">
      <c r="A20" s="242"/>
      <c r="B20" s="242"/>
      <c r="C20" s="29" t="s">
        <v>635</v>
      </c>
      <c r="D20" s="28">
        <f>SUM(D15:D19)</f>
        <v>1</v>
      </c>
      <c r="E20" s="28">
        <f aca="true" t="shared" si="9" ref="E20:Q20">SUM(E15:E19)</f>
        <v>0</v>
      </c>
      <c r="F20" s="28">
        <f t="shared" si="9"/>
        <v>1</v>
      </c>
      <c r="G20" s="28">
        <f t="shared" si="9"/>
        <v>0</v>
      </c>
      <c r="H20" s="28">
        <f t="shared" si="9"/>
        <v>0</v>
      </c>
      <c r="I20" s="28">
        <f t="shared" si="9"/>
        <v>0</v>
      </c>
      <c r="J20" s="28">
        <f t="shared" si="9"/>
        <v>0</v>
      </c>
      <c r="K20" s="28">
        <f t="shared" si="9"/>
        <v>0</v>
      </c>
      <c r="L20" s="28">
        <f t="shared" si="9"/>
        <v>0</v>
      </c>
      <c r="M20" s="28">
        <f t="shared" si="9"/>
        <v>1</v>
      </c>
      <c r="N20" s="28">
        <f t="shared" si="9"/>
        <v>0</v>
      </c>
      <c r="O20" s="28">
        <f t="shared" si="9"/>
        <v>1</v>
      </c>
      <c r="P20" s="28">
        <f t="shared" si="9"/>
        <v>0</v>
      </c>
      <c r="Q20" s="28">
        <f t="shared" si="9"/>
        <v>0</v>
      </c>
    </row>
    <row r="21" spans="1:17" ht="18.75" customHeight="1">
      <c r="A21" s="242"/>
      <c r="B21" s="242" t="s">
        <v>652</v>
      </c>
      <c r="C21" s="29" t="s">
        <v>646</v>
      </c>
      <c r="D21" s="27"/>
      <c r="E21" s="27"/>
      <c r="F21" s="28">
        <f t="shared" si="1"/>
        <v>0</v>
      </c>
      <c r="G21" s="27"/>
      <c r="H21" s="27"/>
      <c r="I21" s="28">
        <f t="shared" si="2"/>
        <v>0</v>
      </c>
      <c r="J21" s="27"/>
      <c r="K21" s="27"/>
      <c r="L21" s="28">
        <f t="shared" si="3"/>
        <v>0</v>
      </c>
      <c r="M21" s="28">
        <f aca="true" t="shared" si="10" ref="M21:M30">D21+G21-J21</f>
        <v>0</v>
      </c>
      <c r="N21" s="28">
        <f aca="true" t="shared" si="11" ref="N21:N30">E21+H21-K21</f>
        <v>0</v>
      </c>
      <c r="O21" s="28">
        <f t="shared" si="4"/>
        <v>0</v>
      </c>
      <c r="P21" s="27"/>
      <c r="Q21" s="27"/>
    </row>
    <row r="22" spans="1:17" ht="18.75" customHeight="1">
      <c r="A22" s="242"/>
      <c r="B22" s="242"/>
      <c r="C22" s="29" t="s">
        <v>647</v>
      </c>
      <c r="D22" s="27">
        <v>2</v>
      </c>
      <c r="E22" s="27"/>
      <c r="F22" s="28">
        <f t="shared" si="1"/>
        <v>2</v>
      </c>
      <c r="G22" s="27">
        <v>1</v>
      </c>
      <c r="H22" s="27"/>
      <c r="I22" s="28">
        <f t="shared" si="2"/>
        <v>1</v>
      </c>
      <c r="J22" s="27">
        <v>0</v>
      </c>
      <c r="K22" s="27"/>
      <c r="L22" s="28">
        <f t="shared" si="3"/>
        <v>0</v>
      </c>
      <c r="M22" s="28">
        <f t="shared" si="10"/>
        <v>3</v>
      </c>
      <c r="N22" s="28">
        <f t="shared" si="11"/>
        <v>0</v>
      </c>
      <c r="O22" s="28">
        <f t="shared" si="4"/>
        <v>3</v>
      </c>
      <c r="P22" s="27"/>
      <c r="Q22" s="27"/>
    </row>
    <row r="23" spans="1:17" ht="18.75" customHeight="1">
      <c r="A23" s="242"/>
      <c r="B23" s="242"/>
      <c r="C23" s="29" t="s">
        <v>648</v>
      </c>
      <c r="D23" s="27"/>
      <c r="E23" s="27"/>
      <c r="F23" s="28">
        <f t="shared" si="1"/>
        <v>0</v>
      </c>
      <c r="G23" s="27"/>
      <c r="H23" s="27"/>
      <c r="I23" s="28">
        <f t="shared" si="2"/>
        <v>0</v>
      </c>
      <c r="J23" s="27"/>
      <c r="K23" s="27"/>
      <c r="L23" s="28">
        <f t="shared" si="3"/>
        <v>0</v>
      </c>
      <c r="M23" s="28">
        <f t="shared" si="10"/>
        <v>0</v>
      </c>
      <c r="N23" s="28">
        <f t="shared" si="11"/>
        <v>0</v>
      </c>
      <c r="O23" s="28">
        <f t="shared" si="4"/>
        <v>0</v>
      </c>
      <c r="P23" s="27"/>
      <c r="Q23" s="27"/>
    </row>
    <row r="24" spans="1:17" ht="18.75" customHeight="1">
      <c r="A24" s="242"/>
      <c r="B24" s="242"/>
      <c r="C24" s="29" t="s">
        <v>651</v>
      </c>
      <c r="D24" s="27"/>
      <c r="E24" s="27"/>
      <c r="F24" s="28">
        <f t="shared" si="1"/>
        <v>0</v>
      </c>
      <c r="G24" s="27"/>
      <c r="H24" s="27"/>
      <c r="I24" s="28">
        <f t="shared" si="2"/>
        <v>0</v>
      </c>
      <c r="J24" s="27"/>
      <c r="K24" s="27"/>
      <c r="L24" s="28">
        <f t="shared" si="3"/>
        <v>0</v>
      </c>
      <c r="M24" s="28">
        <f t="shared" si="10"/>
        <v>0</v>
      </c>
      <c r="N24" s="28">
        <f t="shared" si="11"/>
        <v>0</v>
      </c>
      <c r="O24" s="28">
        <f t="shared" si="4"/>
        <v>0</v>
      </c>
      <c r="P24" s="27"/>
      <c r="Q24" s="27"/>
    </row>
    <row r="25" spans="1:17" ht="18.75" customHeight="1">
      <c r="A25" s="242"/>
      <c r="B25" s="242"/>
      <c r="C25" s="29" t="s">
        <v>653</v>
      </c>
      <c r="D25" s="27"/>
      <c r="E25" s="27"/>
      <c r="F25" s="28">
        <f t="shared" si="1"/>
        <v>0</v>
      </c>
      <c r="G25" s="27"/>
      <c r="H25" s="27"/>
      <c r="I25" s="28">
        <f t="shared" si="2"/>
        <v>0</v>
      </c>
      <c r="J25" s="27"/>
      <c r="K25" s="27"/>
      <c r="L25" s="28">
        <f t="shared" si="3"/>
        <v>0</v>
      </c>
      <c r="M25" s="28">
        <f t="shared" si="10"/>
        <v>0</v>
      </c>
      <c r="N25" s="28">
        <f t="shared" si="11"/>
        <v>0</v>
      </c>
      <c r="O25" s="28">
        <f t="shared" si="4"/>
        <v>0</v>
      </c>
      <c r="P25" s="27"/>
      <c r="Q25" s="27"/>
    </row>
    <row r="26" spans="1:17" ht="18.75" customHeight="1">
      <c r="A26" s="242"/>
      <c r="B26" s="242"/>
      <c r="C26" s="29" t="s">
        <v>654</v>
      </c>
      <c r="D26" s="27"/>
      <c r="E26" s="27"/>
      <c r="F26" s="28">
        <f t="shared" si="1"/>
        <v>0</v>
      </c>
      <c r="G26" s="27"/>
      <c r="H26" s="27"/>
      <c r="I26" s="28">
        <f t="shared" si="2"/>
        <v>0</v>
      </c>
      <c r="J26" s="27"/>
      <c r="K26" s="27"/>
      <c r="L26" s="28">
        <f t="shared" si="3"/>
        <v>0</v>
      </c>
      <c r="M26" s="28">
        <f t="shared" si="10"/>
        <v>0</v>
      </c>
      <c r="N26" s="28">
        <f t="shared" si="11"/>
        <v>0</v>
      </c>
      <c r="O26" s="28">
        <f t="shared" si="4"/>
        <v>0</v>
      </c>
      <c r="P26" s="27"/>
      <c r="Q26" s="27"/>
    </row>
    <row r="27" spans="1:17" ht="18.75" customHeight="1">
      <c r="A27" s="242"/>
      <c r="B27" s="242"/>
      <c r="C27" s="29" t="s">
        <v>655</v>
      </c>
      <c r="D27" s="27"/>
      <c r="E27" s="27"/>
      <c r="F27" s="28">
        <f t="shared" si="1"/>
        <v>0</v>
      </c>
      <c r="G27" s="27"/>
      <c r="H27" s="27"/>
      <c r="I27" s="28">
        <f t="shared" si="2"/>
        <v>0</v>
      </c>
      <c r="J27" s="27"/>
      <c r="K27" s="27"/>
      <c r="L27" s="28">
        <f t="shared" si="3"/>
        <v>0</v>
      </c>
      <c r="M27" s="28">
        <f t="shared" si="10"/>
        <v>0</v>
      </c>
      <c r="N27" s="28">
        <f t="shared" si="11"/>
        <v>0</v>
      </c>
      <c r="O27" s="28">
        <f t="shared" si="4"/>
        <v>0</v>
      </c>
      <c r="P27" s="27"/>
      <c r="Q27" s="27"/>
    </row>
    <row r="28" spans="1:17" ht="18.75" customHeight="1">
      <c r="A28" s="242"/>
      <c r="B28" s="242"/>
      <c r="C28" s="29" t="s">
        <v>656</v>
      </c>
      <c r="D28" s="27"/>
      <c r="E28" s="27"/>
      <c r="F28" s="28">
        <f t="shared" si="1"/>
        <v>0</v>
      </c>
      <c r="G28" s="27"/>
      <c r="H28" s="27"/>
      <c r="I28" s="28">
        <f t="shared" si="2"/>
        <v>0</v>
      </c>
      <c r="J28" s="27"/>
      <c r="K28" s="27"/>
      <c r="L28" s="28">
        <f t="shared" si="3"/>
        <v>0</v>
      </c>
      <c r="M28" s="28">
        <f t="shared" si="10"/>
        <v>0</v>
      </c>
      <c r="N28" s="28">
        <f t="shared" si="11"/>
        <v>0</v>
      </c>
      <c r="O28" s="28">
        <f t="shared" si="4"/>
        <v>0</v>
      </c>
      <c r="P28" s="27"/>
      <c r="Q28" s="27"/>
    </row>
    <row r="29" spans="1:17" ht="18.75" customHeight="1">
      <c r="A29" s="242"/>
      <c r="B29" s="242"/>
      <c r="C29" s="29" t="s">
        <v>657</v>
      </c>
      <c r="D29" s="27"/>
      <c r="E29" s="27"/>
      <c r="F29" s="28">
        <f t="shared" si="1"/>
        <v>0</v>
      </c>
      <c r="G29" s="27"/>
      <c r="H29" s="27"/>
      <c r="I29" s="28">
        <f t="shared" si="2"/>
        <v>0</v>
      </c>
      <c r="J29" s="27"/>
      <c r="K29" s="27"/>
      <c r="L29" s="28">
        <f t="shared" si="3"/>
        <v>0</v>
      </c>
      <c r="M29" s="28">
        <f t="shared" si="10"/>
        <v>0</v>
      </c>
      <c r="N29" s="28">
        <f t="shared" si="11"/>
        <v>0</v>
      </c>
      <c r="O29" s="28">
        <f t="shared" si="4"/>
        <v>0</v>
      </c>
      <c r="P29" s="27"/>
      <c r="Q29" s="27"/>
    </row>
    <row r="30" spans="1:17" ht="18.75" customHeight="1">
      <c r="A30" s="242"/>
      <c r="B30" s="242"/>
      <c r="C30" s="29" t="s">
        <v>658</v>
      </c>
      <c r="D30" s="27"/>
      <c r="E30" s="27"/>
      <c r="F30" s="28">
        <f t="shared" si="1"/>
        <v>0</v>
      </c>
      <c r="G30" s="27"/>
      <c r="H30" s="27"/>
      <c r="I30" s="28">
        <f t="shared" si="2"/>
        <v>0</v>
      </c>
      <c r="J30" s="27"/>
      <c r="K30" s="27"/>
      <c r="L30" s="28">
        <f t="shared" si="3"/>
        <v>0</v>
      </c>
      <c r="M30" s="28">
        <f t="shared" si="10"/>
        <v>0</v>
      </c>
      <c r="N30" s="28">
        <f t="shared" si="11"/>
        <v>0</v>
      </c>
      <c r="O30" s="28">
        <f t="shared" si="4"/>
        <v>0</v>
      </c>
      <c r="P30" s="27"/>
      <c r="Q30" s="27"/>
    </row>
    <row r="31" spans="1:17" ht="18.75" customHeight="1">
      <c r="A31" s="242"/>
      <c r="B31" s="242"/>
      <c r="C31" s="29" t="s">
        <v>635</v>
      </c>
      <c r="D31" s="28">
        <f>SUM(D21:D30)</f>
        <v>2</v>
      </c>
      <c r="E31" s="28">
        <f aca="true" t="shared" si="12" ref="E31:Q31">SUM(E21:E30)</f>
        <v>0</v>
      </c>
      <c r="F31" s="28">
        <f t="shared" si="12"/>
        <v>2</v>
      </c>
      <c r="G31" s="28">
        <f t="shared" si="12"/>
        <v>1</v>
      </c>
      <c r="H31" s="28">
        <f t="shared" si="12"/>
        <v>0</v>
      </c>
      <c r="I31" s="28">
        <f t="shared" si="12"/>
        <v>1</v>
      </c>
      <c r="J31" s="28">
        <f t="shared" si="12"/>
        <v>0</v>
      </c>
      <c r="K31" s="28">
        <f t="shared" si="12"/>
        <v>0</v>
      </c>
      <c r="L31" s="28">
        <f t="shared" si="12"/>
        <v>0</v>
      </c>
      <c r="M31" s="28">
        <f t="shared" si="12"/>
        <v>3</v>
      </c>
      <c r="N31" s="28">
        <f t="shared" si="12"/>
        <v>0</v>
      </c>
      <c r="O31" s="28">
        <f t="shared" si="12"/>
        <v>3</v>
      </c>
      <c r="P31" s="28">
        <f t="shared" si="12"/>
        <v>0</v>
      </c>
      <c r="Q31" s="28">
        <f t="shared" si="12"/>
        <v>0</v>
      </c>
    </row>
    <row r="32" spans="1:17" ht="18.75" customHeight="1">
      <c r="A32" s="242"/>
      <c r="B32" s="242" t="s">
        <v>659</v>
      </c>
      <c r="C32" s="29" t="s">
        <v>647</v>
      </c>
      <c r="D32" s="27">
        <v>1</v>
      </c>
      <c r="E32" s="27"/>
      <c r="F32" s="28">
        <f t="shared" si="1"/>
        <v>1</v>
      </c>
      <c r="G32" s="27"/>
      <c r="H32" s="27"/>
      <c r="I32" s="28">
        <f t="shared" si="2"/>
        <v>0</v>
      </c>
      <c r="J32" s="27">
        <v>1</v>
      </c>
      <c r="K32" s="27"/>
      <c r="L32" s="28">
        <f t="shared" si="3"/>
        <v>1</v>
      </c>
      <c r="M32" s="28">
        <f aca="true" t="shared" si="13" ref="M32:M42">D32+G32-J32</f>
        <v>0</v>
      </c>
      <c r="N32" s="28">
        <f aca="true" t="shared" si="14" ref="N32:N42">E32+H32-K32</f>
        <v>0</v>
      </c>
      <c r="O32" s="28">
        <f t="shared" si="4"/>
        <v>0</v>
      </c>
      <c r="P32" s="27"/>
      <c r="Q32" s="27"/>
    </row>
    <row r="33" spans="1:17" ht="18.75" customHeight="1">
      <c r="A33" s="242"/>
      <c r="B33" s="242"/>
      <c r="C33" s="29" t="s">
        <v>653</v>
      </c>
      <c r="D33" s="27">
        <v>4</v>
      </c>
      <c r="E33" s="27">
        <v>2</v>
      </c>
      <c r="F33" s="28">
        <f t="shared" si="1"/>
        <v>6</v>
      </c>
      <c r="G33" s="27"/>
      <c r="H33" s="27">
        <v>1</v>
      </c>
      <c r="I33" s="28">
        <f t="shared" si="2"/>
        <v>1</v>
      </c>
      <c r="J33" s="27"/>
      <c r="K33" s="27">
        <v>0</v>
      </c>
      <c r="L33" s="28">
        <f t="shared" si="3"/>
        <v>0</v>
      </c>
      <c r="M33" s="28">
        <f t="shared" si="13"/>
        <v>4</v>
      </c>
      <c r="N33" s="28">
        <f t="shared" si="14"/>
        <v>3</v>
      </c>
      <c r="O33" s="28">
        <f t="shared" si="4"/>
        <v>7</v>
      </c>
      <c r="P33" s="27"/>
      <c r="Q33" s="27"/>
    </row>
    <row r="34" spans="1:17" ht="18.75" customHeight="1">
      <c r="A34" s="242"/>
      <c r="B34" s="242"/>
      <c r="C34" s="29" t="s">
        <v>648</v>
      </c>
      <c r="D34" s="27"/>
      <c r="E34" s="27"/>
      <c r="F34" s="28">
        <f t="shared" si="1"/>
        <v>0</v>
      </c>
      <c r="G34" s="27"/>
      <c r="H34" s="27"/>
      <c r="I34" s="28">
        <f t="shared" si="2"/>
        <v>0</v>
      </c>
      <c r="J34" s="27"/>
      <c r="K34" s="27"/>
      <c r="L34" s="28">
        <f t="shared" si="3"/>
        <v>0</v>
      </c>
      <c r="M34" s="28">
        <f t="shared" si="13"/>
        <v>0</v>
      </c>
      <c r="N34" s="28">
        <f t="shared" si="14"/>
        <v>0</v>
      </c>
      <c r="O34" s="28">
        <f t="shared" si="4"/>
        <v>0</v>
      </c>
      <c r="P34" s="27"/>
      <c r="Q34" s="27"/>
    </row>
    <row r="35" spans="1:17" ht="18.75" customHeight="1">
      <c r="A35" s="242"/>
      <c r="B35" s="242"/>
      <c r="C35" s="29" t="s">
        <v>651</v>
      </c>
      <c r="D35" s="27"/>
      <c r="E35" s="27"/>
      <c r="F35" s="28">
        <f t="shared" si="1"/>
        <v>0</v>
      </c>
      <c r="G35" s="27"/>
      <c r="H35" s="27"/>
      <c r="I35" s="28">
        <f t="shared" si="2"/>
        <v>0</v>
      </c>
      <c r="J35" s="27"/>
      <c r="K35" s="27"/>
      <c r="L35" s="28">
        <f t="shared" si="3"/>
        <v>0</v>
      </c>
      <c r="M35" s="28">
        <f t="shared" si="13"/>
        <v>0</v>
      </c>
      <c r="N35" s="28">
        <f t="shared" si="14"/>
        <v>0</v>
      </c>
      <c r="O35" s="28">
        <f t="shared" si="4"/>
        <v>0</v>
      </c>
      <c r="P35" s="27"/>
      <c r="Q35" s="27"/>
    </row>
    <row r="36" spans="1:17" ht="18.75" customHeight="1">
      <c r="A36" s="242"/>
      <c r="B36" s="242"/>
      <c r="C36" s="29" t="s">
        <v>654</v>
      </c>
      <c r="D36" s="27"/>
      <c r="E36" s="27"/>
      <c r="F36" s="28">
        <f t="shared" si="1"/>
        <v>0</v>
      </c>
      <c r="G36" s="27"/>
      <c r="H36" s="27"/>
      <c r="I36" s="28">
        <f t="shared" si="2"/>
        <v>0</v>
      </c>
      <c r="J36" s="27"/>
      <c r="K36" s="27"/>
      <c r="L36" s="28">
        <f t="shared" si="3"/>
        <v>0</v>
      </c>
      <c r="M36" s="28">
        <f t="shared" si="13"/>
        <v>0</v>
      </c>
      <c r="N36" s="28">
        <f t="shared" si="14"/>
        <v>0</v>
      </c>
      <c r="O36" s="28">
        <f t="shared" si="4"/>
        <v>0</v>
      </c>
      <c r="P36" s="27"/>
      <c r="Q36" s="27"/>
    </row>
    <row r="37" spans="1:17" ht="18.75" customHeight="1">
      <c r="A37" s="242"/>
      <c r="B37" s="242"/>
      <c r="C37" s="29" t="s">
        <v>655</v>
      </c>
      <c r="D37" s="27"/>
      <c r="E37" s="27"/>
      <c r="F37" s="28">
        <f t="shared" si="1"/>
        <v>0</v>
      </c>
      <c r="G37" s="27"/>
      <c r="H37" s="27"/>
      <c r="I37" s="28">
        <f t="shared" si="2"/>
        <v>0</v>
      </c>
      <c r="J37" s="27"/>
      <c r="K37" s="27"/>
      <c r="L37" s="28">
        <f t="shared" si="3"/>
        <v>0</v>
      </c>
      <c r="M37" s="28">
        <f t="shared" si="13"/>
        <v>0</v>
      </c>
      <c r="N37" s="28">
        <f t="shared" si="14"/>
        <v>0</v>
      </c>
      <c r="O37" s="28">
        <f t="shared" si="4"/>
        <v>0</v>
      </c>
      <c r="P37" s="27"/>
      <c r="Q37" s="27"/>
    </row>
    <row r="38" spans="1:17" ht="18.75" customHeight="1">
      <c r="A38" s="242"/>
      <c r="B38" s="242"/>
      <c r="C38" s="29" t="s">
        <v>656</v>
      </c>
      <c r="D38" s="27"/>
      <c r="E38" s="27"/>
      <c r="F38" s="28">
        <f t="shared" si="1"/>
        <v>0</v>
      </c>
      <c r="G38" s="27"/>
      <c r="H38" s="27"/>
      <c r="I38" s="28">
        <f t="shared" si="2"/>
        <v>0</v>
      </c>
      <c r="J38" s="27"/>
      <c r="K38" s="27"/>
      <c r="L38" s="28">
        <f t="shared" si="3"/>
        <v>0</v>
      </c>
      <c r="M38" s="28">
        <f t="shared" si="13"/>
        <v>0</v>
      </c>
      <c r="N38" s="28">
        <f t="shared" si="14"/>
        <v>0</v>
      </c>
      <c r="O38" s="28">
        <f t="shared" si="4"/>
        <v>0</v>
      </c>
      <c r="P38" s="27"/>
      <c r="Q38" s="27"/>
    </row>
    <row r="39" spans="1:17" ht="18.75" customHeight="1">
      <c r="A39" s="242"/>
      <c r="B39" s="242"/>
      <c r="C39" s="29" t="s">
        <v>657</v>
      </c>
      <c r="D39" s="27"/>
      <c r="E39" s="27"/>
      <c r="F39" s="28">
        <f t="shared" si="1"/>
        <v>0</v>
      </c>
      <c r="G39" s="27"/>
      <c r="H39" s="27"/>
      <c r="I39" s="28">
        <f t="shared" si="2"/>
        <v>0</v>
      </c>
      <c r="J39" s="27"/>
      <c r="K39" s="27"/>
      <c r="L39" s="28">
        <f t="shared" si="3"/>
        <v>0</v>
      </c>
      <c r="M39" s="28">
        <f t="shared" si="13"/>
        <v>0</v>
      </c>
      <c r="N39" s="28">
        <f t="shared" si="14"/>
        <v>0</v>
      </c>
      <c r="O39" s="28">
        <f t="shared" si="4"/>
        <v>0</v>
      </c>
      <c r="P39" s="27"/>
      <c r="Q39" s="27"/>
    </row>
    <row r="40" spans="1:17" ht="18.75" customHeight="1">
      <c r="A40" s="242"/>
      <c r="B40" s="242"/>
      <c r="C40" s="29" t="s">
        <v>660</v>
      </c>
      <c r="D40" s="27"/>
      <c r="E40" s="27"/>
      <c r="F40" s="28">
        <f t="shared" si="1"/>
        <v>0</v>
      </c>
      <c r="G40" s="27"/>
      <c r="H40" s="27"/>
      <c r="I40" s="28">
        <f t="shared" si="2"/>
        <v>0</v>
      </c>
      <c r="J40" s="27"/>
      <c r="K40" s="27"/>
      <c r="L40" s="28">
        <f t="shared" si="3"/>
        <v>0</v>
      </c>
      <c r="M40" s="28">
        <f t="shared" si="13"/>
        <v>0</v>
      </c>
      <c r="N40" s="28">
        <f t="shared" si="14"/>
        <v>0</v>
      </c>
      <c r="O40" s="28">
        <f t="shared" si="4"/>
        <v>0</v>
      </c>
      <c r="P40" s="27"/>
      <c r="Q40" s="27"/>
    </row>
    <row r="41" spans="1:17" ht="18.75" customHeight="1">
      <c r="A41" s="242"/>
      <c r="B41" s="242"/>
      <c r="C41" s="30" t="s">
        <v>661</v>
      </c>
      <c r="D41" s="27"/>
      <c r="E41" s="27"/>
      <c r="F41" s="28">
        <f t="shared" si="1"/>
        <v>0</v>
      </c>
      <c r="G41" s="27"/>
      <c r="H41" s="27"/>
      <c r="I41" s="28">
        <f t="shared" si="2"/>
        <v>0</v>
      </c>
      <c r="J41" s="27"/>
      <c r="K41" s="27"/>
      <c r="L41" s="28">
        <f t="shared" si="3"/>
        <v>0</v>
      </c>
      <c r="M41" s="28">
        <f t="shared" si="13"/>
        <v>0</v>
      </c>
      <c r="N41" s="28">
        <f t="shared" si="14"/>
        <v>0</v>
      </c>
      <c r="O41" s="28">
        <f t="shared" si="4"/>
        <v>0</v>
      </c>
      <c r="P41" s="27"/>
      <c r="Q41" s="27"/>
    </row>
    <row r="42" spans="1:17" ht="18.75" customHeight="1">
      <c r="A42" s="242"/>
      <c r="B42" s="242"/>
      <c r="C42" s="29" t="s">
        <v>662</v>
      </c>
      <c r="D42" s="27"/>
      <c r="E42" s="27"/>
      <c r="F42" s="28">
        <f t="shared" si="1"/>
        <v>0</v>
      </c>
      <c r="G42" s="27"/>
      <c r="H42" s="27"/>
      <c r="I42" s="28">
        <f t="shared" si="2"/>
        <v>0</v>
      </c>
      <c r="J42" s="27"/>
      <c r="K42" s="27"/>
      <c r="L42" s="28">
        <f t="shared" si="3"/>
        <v>0</v>
      </c>
      <c r="M42" s="28">
        <f t="shared" si="13"/>
        <v>0</v>
      </c>
      <c r="N42" s="28">
        <f t="shared" si="14"/>
        <v>0</v>
      </c>
      <c r="O42" s="28">
        <f t="shared" si="4"/>
        <v>0</v>
      </c>
      <c r="P42" s="27"/>
      <c r="Q42" s="27"/>
    </row>
    <row r="43" spans="1:17" ht="18.75" customHeight="1">
      <c r="A43" s="242"/>
      <c r="B43" s="242"/>
      <c r="C43" s="29" t="s">
        <v>635</v>
      </c>
      <c r="D43" s="28">
        <f>SUM(D32:D42)</f>
        <v>5</v>
      </c>
      <c r="E43" s="28">
        <f aca="true" t="shared" si="15" ref="E43:Q43">SUM(E32:E42)</f>
        <v>2</v>
      </c>
      <c r="F43" s="28">
        <f t="shared" si="15"/>
        <v>7</v>
      </c>
      <c r="G43" s="28">
        <f t="shared" si="15"/>
        <v>0</v>
      </c>
      <c r="H43" s="28">
        <f t="shared" si="15"/>
        <v>1</v>
      </c>
      <c r="I43" s="28">
        <f t="shared" si="15"/>
        <v>1</v>
      </c>
      <c r="J43" s="28">
        <f t="shared" si="15"/>
        <v>1</v>
      </c>
      <c r="K43" s="28">
        <f t="shared" si="15"/>
        <v>0</v>
      </c>
      <c r="L43" s="28">
        <f t="shared" si="15"/>
        <v>1</v>
      </c>
      <c r="M43" s="28">
        <f t="shared" si="15"/>
        <v>4</v>
      </c>
      <c r="N43" s="28">
        <f t="shared" si="15"/>
        <v>3</v>
      </c>
      <c r="O43" s="28">
        <f t="shared" si="15"/>
        <v>7</v>
      </c>
      <c r="P43" s="28">
        <f t="shared" si="15"/>
        <v>0</v>
      </c>
      <c r="Q43" s="28">
        <f t="shared" si="15"/>
        <v>0</v>
      </c>
    </row>
    <row r="44" spans="1:17" ht="18.75" customHeight="1">
      <c r="A44" s="242"/>
      <c r="B44" s="242" t="s">
        <v>663</v>
      </c>
      <c r="C44" s="29" t="s">
        <v>664</v>
      </c>
      <c r="D44" s="27"/>
      <c r="E44" s="27">
        <v>1</v>
      </c>
      <c r="F44" s="28">
        <f t="shared" si="1"/>
        <v>1</v>
      </c>
      <c r="G44" s="27"/>
      <c r="H44" s="27"/>
      <c r="I44" s="28">
        <f t="shared" si="2"/>
        <v>0</v>
      </c>
      <c r="J44" s="27"/>
      <c r="K44" s="27"/>
      <c r="L44" s="28">
        <f t="shared" si="3"/>
        <v>0</v>
      </c>
      <c r="M44" s="28">
        <f aca="true" t="shared" si="16" ref="M44:M53">D44+G44-J44</f>
        <v>0</v>
      </c>
      <c r="N44" s="28">
        <f aca="true" t="shared" si="17" ref="N44:N53">E44+H44-K44</f>
        <v>1</v>
      </c>
      <c r="O44" s="28">
        <f t="shared" si="4"/>
        <v>1</v>
      </c>
      <c r="P44" s="27"/>
      <c r="Q44" s="27"/>
    </row>
    <row r="45" spans="1:17" ht="18.75" customHeight="1">
      <c r="A45" s="242"/>
      <c r="B45" s="242"/>
      <c r="C45" s="29" t="s">
        <v>662</v>
      </c>
      <c r="D45" s="27"/>
      <c r="E45" s="27"/>
      <c r="F45" s="28">
        <f t="shared" si="1"/>
        <v>0</v>
      </c>
      <c r="G45" s="27"/>
      <c r="H45" s="27"/>
      <c r="I45" s="28">
        <f t="shared" si="2"/>
        <v>0</v>
      </c>
      <c r="J45" s="27"/>
      <c r="K45" s="27"/>
      <c r="L45" s="28">
        <f t="shared" si="3"/>
        <v>0</v>
      </c>
      <c r="M45" s="28">
        <f t="shared" si="16"/>
        <v>0</v>
      </c>
      <c r="N45" s="28">
        <f t="shared" si="17"/>
        <v>0</v>
      </c>
      <c r="O45" s="28">
        <f t="shared" si="4"/>
        <v>0</v>
      </c>
      <c r="P45" s="27"/>
      <c r="Q45" s="27"/>
    </row>
    <row r="46" spans="1:17" ht="18.75" customHeight="1">
      <c r="A46" s="242"/>
      <c r="B46" s="242"/>
      <c r="C46" s="29" t="s">
        <v>665</v>
      </c>
      <c r="D46" s="27"/>
      <c r="E46" s="27"/>
      <c r="F46" s="28">
        <f t="shared" si="1"/>
        <v>0</v>
      </c>
      <c r="G46" s="27"/>
      <c r="H46" s="27"/>
      <c r="I46" s="28">
        <f t="shared" si="2"/>
        <v>0</v>
      </c>
      <c r="J46" s="27"/>
      <c r="K46" s="27"/>
      <c r="L46" s="28">
        <f t="shared" si="3"/>
        <v>0</v>
      </c>
      <c r="M46" s="28">
        <f t="shared" si="16"/>
        <v>0</v>
      </c>
      <c r="N46" s="28">
        <f t="shared" si="17"/>
        <v>0</v>
      </c>
      <c r="O46" s="28">
        <f t="shared" si="4"/>
        <v>0</v>
      </c>
      <c r="P46" s="27"/>
      <c r="Q46" s="27"/>
    </row>
    <row r="47" spans="1:17" ht="18.75" customHeight="1">
      <c r="A47" s="242"/>
      <c r="B47" s="242"/>
      <c r="C47" s="29" t="s">
        <v>666</v>
      </c>
      <c r="D47" s="27"/>
      <c r="E47" s="27"/>
      <c r="F47" s="28">
        <f t="shared" si="1"/>
        <v>0</v>
      </c>
      <c r="G47" s="27"/>
      <c r="H47" s="27"/>
      <c r="I47" s="28">
        <f t="shared" si="2"/>
        <v>0</v>
      </c>
      <c r="J47" s="27"/>
      <c r="K47" s="27"/>
      <c r="L47" s="28">
        <f t="shared" si="3"/>
        <v>0</v>
      </c>
      <c r="M47" s="28">
        <f t="shared" si="16"/>
        <v>0</v>
      </c>
      <c r="N47" s="28">
        <f t="shared" si="17"/>
        <v>0</v>
      </c>
      <c r="O47" s="28">
        <f t="shared" si="4"/>
        <v>0</v>
      </c>
      <c r="P47" s="27"/>
      <c r="Q47" s="27"/>
    </row>
    <row r="48" spans="1:17" ht="18.75" customHeight="1">
      <c r="A48" s="242"/>
      <c r="B48" s="242"/>
      <c r="C48" s="29" t="s">
        <v>667</v>
      </c>
      <c r="D48" s="27"/>
      <c r="E48" s="27"/>
      <c r="F48" s="28">
        <f t="shared" si="1"/>
        <v>0</v>
      </c>
      <c r="G48" s="27"/>
      <c r="H48" s="27"/>
      <c r="I48" s="28">
        <f t="shared" si="2"/>
        <v>0</v>
      </c>
      <c r="J48" s="27"/>
      <c r="K48" s="27"/>
      <c r="L48" s="28">
        <f t="shared" si="3"/>
        <v>0</v>
      </c>
      <c r="M48" s="28">
        <f t="shared" si="16"/>
        <v>0</v>
      </c>
      <c r="N48" s="28">
        <f t="shared" si="17"/>
        <v>0</v>
      </c>
      <c r="O48" s="28">
        <f t="shared" si="4"/>
        <v>0</v>
      </c>
      <c r="P48" s="27"/>
      <c r="Q48" s="27"/>
    </row>
    <row r="49" spans="1:17" ht="18.75" customHeight="1">
      <c r="A49" s="242"/>
      <c r="B49" s="242"/>
      <c r="C49" s="29" t="s">
        <v>668</v>
      </c>
      <c r="D49" s="27"/>
      <c r="E49" s="27"/>
      <c r="F49" s="28">
        <f t="shared" si="1"/>
        <v>0</v>
      </c>
      <c r="G49" s="27"/>
      <c r="H49" s="27"/>
      <c r="I49" s="28">
        <f t="shared" si="2"/>
        <v>0</v>
      </c>
      <c r="J49" s="27"/>
      <c r="K49" s="27"/>
      <c r="L49" s="28">
        <f t="shared" si="3"/>
        <v>0</v>
      </c>
      <c r="M49" s="28">
        <f t="shared" si="16"/>
        <v>0</v>
      </c>
      <c r="N49" s="28">
        <f t="shared" si="17"/>
        <v>0</v>
      </c>
      <c r="O49" s="28">
        <f t="shared" si="4"/>
        <v>0</v>
      </c>
      <c r="P49" s="27"/>
      <c r="Q49" s="27"/>
    </row>
    <row r="50" spans="1:17" ht="18.75" customHeight="1">
      <c r="A50" s="242"/>
      <c r="B50" s="242"/>
      <c r="C50" s="29" t="s">
        <v>669</v>
      </c>
      <c r="D50" s="27"/>
      <c r="E50" s="27"/>
      <c r="F50" s="28">
        <f t="shared" si="1"/>
        <v>0</v>
      </c>
      <c r="G50" s="27"/>
      <c r="H50" s="27"/>
      <c r="I50" s="28">
        <f t="shared" si="2"/>
        <v>0</v>
      </c>
      <c r="J50" s="27"/>
      <c r="K50" s="27"/>
      <c r="L50" s="28">
        <f t="shared" si="3"/>
        <v>0</v>
      </c>
      <c r="M50" s="28">
        <f t="shared" si="16"/>
        <v>0</v>
      </c>
      <c r="N50" s="28">
        <f t="shared" si="17"/>
        <v>0</v>
      </c>
      <c r="O50" s="28">
        <f t="shared" si="4"/>
        <v>0</v>
      </c>
      <c r="P50" s="27"/>
      <c r="Q50" s="27"/>
    </row>
    <row r="51" spans="1:17" ht="18.75" customHeight="1">
      <c r="A51" s="242"/>
      <c r="B51" s="242"/>
      <c r="C51" s="29" t="s">
        <v>670</v>
      </c>
      <c r="D51" s="27"/>
      <c r="E51" s="27"/>
      <c r="F51" s="28">
        <f t="shared" si="1"/>
        <v>0</v>
      </c>
      <c r="G51" s="27"/>
      <c r="H51" s="27"/>
      <c r="I51" s="28">
        <f t="shared" si="2"/>
        <v>0</v>
      </c>
      <c r="J51" s="27"/>
      <c r="K51" s="27"/>
      <c r="L51" s="28">
        <f t="shared" si="3"/>
        <v>0</v>
      </c>
      <c r="M51" s="28">
        <f t="shared" si="16"/>
        <v>0</v>
      </c>
      <c r="N51" s="28">
        <f t="shared" si="17"/>
        <v>0</v>
      </c>
      <c r="O51" s="28">
        <f t="shared" si="4"/>
        <v>0</v>
      </c>
      <c r="P51" s="27"/>
      <c r="Q51" s="27"/>
    </row>
    <row r="52" spans="1:17" ht="18.75" customHeight="1">
      <c r="A52" s="242"/>
      <c r="B52" s="242"/>
      <c r="C52" s="29" t="s">
        <v>671</v>
      </c>
      <c r="D52" s="27"/>
      <c r="E52" s="27"/>
      <c r="F52" s="28">
        <f t="shared" si="1"/>
        <v>0</v>
      </c>
      <c r="G52" s="27"/>
      <c r="H52" s="27"/>
      <c r="I52" s="28">
        <f t="shared" si="2"/>
        <v>0</v>
      </c>
      <c r="J52" s="27"/>
      <c r="K52" s="27"/>
      <c r="L52" s="28">
        <f t="shared" si="3"/>
        <v>0</v>
      </c>
      <c r="M52" s="28">
        <f t="shared" si="16"/>
        <v>0</v>
      </c>
      <c r="N52" s="28">
        <f t="shared" si="17"/>
        <v>0</v>
      </c>
      <c r="O52" s="28">
        <f t="shared" si="4"/>
        <v>0</v>
      </c>
      <c r="P52" s="27"/>
      <c r="Q52" s="27"/>
    </row>
    <row r="53" spans="1:17" ht="18.75" customHeight="1">
      <c r="A53" s="242"/>
      <c r="B53" s="242"/>
      <c r="C53" s="29" t="s">
        <v>672</v>
      </c>
      <c r="D53" s="27">
        <v>9</v>
      </c>
      <c r="E53" s="27">
        <v>9</v>
      </c>
      <c r="F53" s="28">
        <f t="shared" si="1"/>
        <v>18</v>
      </c>
      <c r="G53" s="27"/>
      <c r="H53" s="27"/>
      <c r="I53" s="28">
        <f t="shared" si="2"/>
        <v>0</v>
      </c>
      <c r="J53" s="27"/>
      <c r="K53" s="27">
        <v>1</v>
      </c>
      <c r="L53" s="28">
        <f t="shared" si="3"/>
        <v>1</v>
      </c>
      <c r="M53" s="28">
        <f t="shared" si="16"/>
        <v>9</v>
      </c>
      <c r="N53" s="28">
        <f t="shared" si="17"/>
        <v>8</v>
      </c>
      <c r="O53" s="28">
        <f t="shared" si="4"/>
        <v>17</v>
      </c>
      <c r="P53" s="27"/>
      <c r="Q53" s="27"/>
    </row>
    <row r="54" spans="1:17" ht="18.75" customHeight="1">
      <c r="A54" s="242"/>
      <c r="B54" s="242"/>
      <c r="C54" s="29" t="s">
        <v>635</v>
      </c>
      <c r="D54" s="28">
        <f>SUM(D44:D53)</f>
        <v>9</v>
      </c>
      <c r="E54" s="28">
        <f aca="true" t="shared" si="18" ref="E54:Q54">SUM(E44:E53)</f>
        <v>10</v>
      </c>
      <c r="F54" s="28">
        <f t="shared" si="18"/>
        <v>19</v>
      </c>
      <c r="G54" s="28">
        <f t="shared" si="18"/>
        <v>0</v>
      </c>
      <c r="H54" s="28">
        <f t="shared" si="18"/>
        <v>0</v>
      </c>
      <c r="I54" s="28">
        <f t="shared" si="18"/>
        <v>0</v>
      </c>
      <c r="J54" s="28">
        <f t="shared" si="18"/>
        <v>0</v>
      </c>
      <c r="K54" s="28">
        <f t="shared" si="18"/>
        <v>1</v>
      </c>
      <c r="L54" s="28">
        <f t="shared" si="18"/>
        <v>1</v>
      </c>
      <c r="M54" s="28">
        <f t="shared" si="18"/>
        <v>9</v>
      </c>
      <c r="N54" s="28">
        <f t="shared" si="18"/>
        <v>9</v>
      </c>
      <c r="O54" s="28">
        <f t="shared" si="18"/>
        <v>18</v>
      </c>
      <c r="P54" s="28">
        <f t="shared" si="18"/>
        <v>0</v>
      </c>
      <c r="Q54" s="28">
        <f t="shared" si="18"/>
        <v>0</v>
      </c>
    </row>
    <row r="55" spans="1:17" ht="18.75" customHeight="1">
      <c r="A55" s="242"/>
      <c r="B55" s="245" t="s">
        <v>673</v>
      </c>
      <c r="C55" s="246"/>
      <c r="D55" s="27">
        <v>4</v>
      </c>
      <c r="E55" s="27">
        <v>1</v>
      </c>
      <c r="F55" s="28">
        <f t="shared" si="1"/>
        <v>5</v>
      </c>
      <c r="G55" s="27">
        <v>0</v>
      </c>
      <c r="H55" s="27"/>
      <c r="I55" s="28">
        <f t="shared" si="2"/>
        <v>0</v>
      </c>
      <c r="J55" s="27"/>
      <c r="K55" s="27"/>
      <c r="L55" s="28">
        <f t="shared" si="3"/>
        <v>0</v>
      </c>
      <c r="M55" s="28">
        <f>D55+G55-J55</f>
        <v>4</v>
      </c>
      <c r="N55" s="28">
        <f>E55+H55-K55</f>
        <v>1</v>
      </c>
      <c r="O55" s="28">
        <f t="shared" si="4"/>
        <v>5</v>
      </c>
      <c r="P55" s="27"/>
      <c r="Q55" s="27"/>
    </row>
    <row r="56" spans="1:17" ht="18.75" customHeight="1">
      <c r="A56" s="242"/>
      <c r="B56" s="245" t="s">
        <v>674</v>
      </c>
      <c r="C56" s="246"/>
      <c r="D56" s="27">
        <v>9</v>
      </c>
      <c r="E56" s="27">
        <v>3</v>
      </c>
      <c r="F56" s="28">
        <f t="shared" si="1"/>
        <v>12</v>
      </c>
      <c r="G56" s="27"/>
      <c r="H56" s="27"/>
      <c r="I56" s="28">
        <f t="shared" si="2"/>
        <v>0</v>
      </c>
      <c r="J56" s="27"/>
      <c r="K56" s="27"/>
      <c r="L56" s="28">
        <f t="shared" si="3"/>
        <v>0</v>
      </c>
      <c r="M56" s="28">
        <f>D56+G56-J56</f>
        <v>9</v>
      </c>
      <c r="N56" s="28">
        <f>E56+H56-K56</f>
        <v>3</v>
      </c>
      <c r="O56" s="28">
        <f t="shared" si="4"/>
        <v>12</v>
      </c>
      <c r="P56" s="27"/>
      <c r="Q56" s="27"/>
    </row>
    <row r="57" spans="1:17" ht="18.75" customHeight="1">
      <c r="A57" s="242"/>
      <c r="B57" s="245" t="s">
        <v>675</v>
      </c>
      <c r="C57" s="246"/>
      <c r="D57" s="28">
        <f>SUM(D14,D20,D31,D43,D54,D55,D56)</f>
        <v>30</v>
      </c>
      <c r="E57" s="28">
        <f aca="true" t="shared" si="19" ref="E57:Q57">SUM(E14,E20,E31,E43,E54,E55,E56)</f>
        <v>16</v>
      </c>
      <c r="F57" s="28">
        <f t="shared" si="19"/>
        <v>46</v>
      </c>
      <c r="G57" s="28">
        <f t="shared" si="19"/>
        <v>1</v>
      </c>
      <c r="H57" s="28">
        <f t="shared" si="19"/>
        <v>1</v>
      </c>
      <c r="I57" s="28">
        <f t="shared" si="19"/>
        <v>2</v>
      </c>
      <c r="J57" s="28">
        <f t="shared" si="19"/>
        <v>1</v>
      </c>
      <c r="K57" s="28">
        <f t="shared" si="19"/>
        <v>1</v>
      </c>
      <c r="L57" s="28">
        <f t="shared" si="19"/>
        <v>2</v>
      </c>
      <c r="M57" s="28">
        <f t="shared" si="19"/>
        <v>30</v>
      </c>
      <c r="N57" s="28">
        <f t="shared" si="19"/>
        <v>16</v>
      </c>
      <c r="O57" s="28">
        <f t="shared" si="19"/>
        <v>46</v>
      </c>
      <c r="P57" s="28">
        <f t="shared" si="19"/>
        <v>0</v>
      </c>
      <c r="Q57" s="28">
        <f t="shared" si="19"/>
        <v>0</v>
      </c>
    </row>
    <row r="58" spans="1:17" ht="18.75" customHeight="1">
      <c r="A58" s="245" t="s">
        <v>676</v>
      </c>
      <c r="B58" s="247"/>
      <c r="C58" s="246"/>
      <c r="D58" s="28">
        <f>SUM(D9,D57)</f>
        <v>42</v>
      </c>
      <c r="E58" s="28">
        <f aca="true" t="shared" si="20" ref="E58:Q58">SUM(E9,E57)</f>
        <v>16</v>
      </c>
      <c r="F58" s="28">
        <f t="shared" si="20"/>
        <v>58</v>
      </c>
      <c r="G58" s="28">
        <f t="shared" si="20"/>
        <v>1</v>
      </c>
      <c r="H58" s="28">
        <f t="shared" si="20"/>
        <v>1</v>
      </c>
      <c r="I58" s="28">
        <f t="shared" si="20"/>
        <v>2</v>
      </c>
      <c r="J58" s="28">
        <f t="shared" si="20"/>
        <v>2</v>
      </c>
      <c r="K58" s="28">
        <f t="shared" si="20"/>
        <v>1</v>
      </c>
      <c r="L58" s="28">
        <f t="shared" si="20"/>
        <v>3</v>
      </c>
      <c r="M58" s="28">
        <f t="shared" si="20"/>
        <v>41</v>
      </c>
      <c r="N58" s="28">
        <f t="shared" si="20"/>
        <v>16</v>
      </c>
      <c r="O58" s="28">
        <f t="shared" si="20"/>
        <v>57</v>
      </c>
      <c r="P58" s="28">
        <f t="shared" si="20"/>
        <v>0</v>
      </c>
      <c r="Q58" s="28">
        <f t="shared" si="20"/>
        <v>0</v>
      </c>
    </row>
    <row r="59" spans="1:17" ht="18.75" customHeight="1">
      <c r="A59" s="248" t="s">
        <v>677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</row>
    <row r="60" spans="1:17" ht="18.75" customHeight="1">
      <c r="A60" s="25" t="s">
        <v>678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8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8.75" customHeight="1">
      <c r="A62" s="249" t="s">
        <v>679</v>
      </c>
      <c r="B62" s="249"/>
      <c r="C62" s="249"/>
      <c r="D62" s="249"/>
      <c r="E62" s="249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50" t="s">
        <v>623</v>
      </c>
      <c r="Q62" s="250"/>
    </row>
    <row r="63" spans="1:17" ht="18.75" customHeight="1">
      <c r="A63" s="241" t="s">
        <v>680</v>
      </c>
      <c r="B63" s="241"/>
      <c r="C63" s="241"/>
      <c r="D63" s="241"/>
      <c r="E63" s="241"/>
      <c r="F63" s="241"/>
      <c r="G63" s="241"/>
      <c r="H63" s="241" t="s">
        <v>681</v>
      </c>
      <c r="I63" s="241"/>
      <c r="J63" s="241"/>
      <c r="K63" s="241"/>
      <c r="L63" s="241"/>
      <c r="M63" s="241"/>
      <c r="N63" s="241"/>
      <c r="O63" s="241"/>
      <c r="P63" s="241" t="s">
        <v>682</v>
      </c>
      <c r="Q63" s="241"/>
    </row>
    <row r="64" spans="1:17" ht="18.75" customHeight="1">
      <c r="A64" s="241" t="s">
        <v>683</v>
      </c>
      <c r="B64" s="241"/>
      <c r="C64" s="241"/>
      <c r="D64" s="241" t="s">
        <v>684</v>
      </c>
      <c r="E64" s="241"/>
      <c r="F64" s="241" t="s">
        <v>635</v>
      </c>
      <c r="G64" s="241"/>
      <c r="H64" s="241" t="s">
        <v>685</v>
      </c>
      <c r="I64" s="241"/>
      <c r="J64" s="241" t="s">
        <v>686</v>
      </c>
      <c r="K64" s="241"/>
      <c r="L64" s="242" t="s">
        <v>687</v>
      </c>
      <c r="M64" s="242"/>
      <c r="N64" s="241" t="s">
        <v>635</v>
      </c>
      <c r="O64" s="241"/>
      <c r="P64" s="241"/>
      <c r="Q64" s="241"/>
    </row>
    <row r="65" spans="1:17" ht="18.75" customHeight="1">
      <c r="A65" s="241"/>
      <c r="B65" s="241"/>
      <c r="C65" s="241"/>
      <c r="D65" s="241"/>
      <c r="E65" s="241"/>
      <c r="F65" s="241"/>
      <c r="G65" s="241"/>
      <c r="H65" s="26" t="s">
        <v>688</v>
      </c>
      <c r="I65" s="26" t="s">
        <v>689</v>
      </c>
      <c r="J65" s="241"/>
      <c r="K65" s="241"/>
      <c r="L65" s="242"/>
      <c r="M65" s="242"/>
      <c r="N65" s="241"/>
      <c r="O65" s="241"/>
      <c r="P65" s="241"/>
      <c r="Q65" s="241"/>
    </row>
    <row r="66" spans="1:17" ht="18.75" customHeight="1">
      <c r="A66" s="251"/>
      <c r="B66" s="251"/>
      <c r="C66" s="251"/>
      <c r="D66" s="251">
        <v>4</v>
      </c>
      <c r="E66" s="251"/>
      <c r="F66" s="252">
        <f>A66+D66</f>
        <v>4</v>
      </c>
      <c r="G66" s="252"/>
      <c r="H66" s="32"/>
      <c r="I66" s="32">
        <v>7</v>
      </c>
      <c r="J66" s="251"/>
      <c r="K66" s="251"/>
      <c r="L66" s="251"/>
      <c r="M66" s="251"/>
      <c r="N66" s="252">
        <f>H66+I66+J66+L66</f>
        <v>7</v>
      </c>
      <c r="O66" s="252"/>
      <c r="P66" s="251"/>
      <c r="Q66" s="251"/>
    </row>
  </sheetData>
  <mergeCells count="43">
    <mergeCell ref="L66:M66"/>
    <mergeCell ref="N66:O66"/>
    <mergeCell ref="P66:Q66"/>
    <mergeCell ref="A66:C66"/>
    <mergeCell ref="D66:E66"/>
    <mergeCell ref="F66:G66"/>
    <mergeCell ref="J66:K66"/>
    <mergeCell ref="A63:G63"/>
    <mergeCell ref="H63:O63"/>
    <mergeCell ref="P63:Q65"/>
    <mergeCell ref="A64:C65"/>
    <mergeCell ref="D64:E65"/>
    <mergeCell ref="F64:G65"/>
    <mergeCell ref="H64:I64"/>
    <mergeCell ref="J64:K65"/>
    <mergeCell ref="L64:M65"/>
    <mergeCell ref="N64:O65"/>
    <mergeCell ref="A58:C58"/>
    <mergeCell ref="A59:Q59"/>
    <mergeCell ref="A62:E62"/>
    <mergeCell ref="P62:Q62"/>
    <mergeCell ref="A10:A57"/>
    <mergeCell ref="B10:B14"/>
    <mergeCell ref="B15:B20"/>
    <mergeCell ref="B21:B31"/>
    <mergeCell ref="B32:B43"/>
    <mergeCell ref="B44:B54"/>
    <mergeCell ref="B55:C55"/>
    <mergeCell ref="B56:C56"/>
    <mergeCell ref="B57:C57"/>
    <mergeCell ref="A5:A9"/>
    <mergeCell ref="B5:C5"/>
    <mergeCell ref="B6:C6"/>
    <mergeCell ref="B7:C7"/>
    <mergeCell ref="B8:C8"/>
    <mergeCell ref="B9:C9"/>
    <mergeCell ref="P2:Q2"/>
    <mergeCell ref="A3:C4"/>
    <mergeCell ref="D3:F3"/>
    <mergeCell ref="G3:I3"/>
    <mergeCell ref="J3:L3"/>
    <mergeCell ref="M3:O3"/>
    <mergeCell ref="P3:Q3"/>
  </mergeCells>
  <printOptions horizontalCentered="1"/>
  <pageMargins left="0.7480314960629921" right="0.7480314960629921" top="0.83" bottom="0.7480314960629921" header="0.5118110236220472" footer="0.5118110236220472"/>
  <pageSetup fitToHeight="1" fitToWidth="1" horizontalDpi="600" verticalDpi="600" orientation="portrait" paperSize="12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>
    <tabColor indexed="11"/>
  </sheetPr>
  <dimension ref="A1:I103"/>
  <sheetViews>
    <sheetView showGridLines="0" showZeros="0" view="pageBreakPreview" zoomScale="75" zoomScaleSheetLayoutView="75" workbookViewId="0" topLeftCell="A1">
      <pane xSplit="2" ySplit="1" topLeftCell="C38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19" sqref="H19"/>
    </sheetView>
  </sheetViews>
  <sheetFormatPr defaultColWidth="11.33203125" defaultRowHeight="11.25" customHeight="1"/>
  <cols>
    <col min="1" max="1" width="5.83203125" style="1" customWidth="1"/>
    <col min="2" max="2" width="46.83203125" style="1" customWidth="1"/>
    <col min="3" max="3" width="25.66015625" style="1" customWidth="1"/>
    <col min="4" max="4" width="25.5" style="1" customWidth="1"/>
    <col min="5" max="5" width="7.33203125" style="1" customWidth="1"/>
    <col min="6" max="6" width="5.5" style="1" customWidth="1"/>
    <col min="7" max="7" width="37.83203125" style="1" customWidth="1"/>
    <col min="8" max="8" width="25" style="1" customWidth="1"/>
    <col min="9" max="9" width="24.16015625" style="1" customWidth="1"/>
    <col min="10" max="16384" width="11.33203125" style="1" customWidth="1"/>
  </cols>
  <sheetData>
    <row r="1" spans="1:9" ht="30" customHeight="1">
      <c r="A1" s="260" t="s">
        <v>482</v>
      </c>
      <c r="B1" s="261"/>
      <c r="C1" s="261"/>
      <c r="D1" s="261"/>
      <c r="E1" s="261"/>
      <c r="F1" s="261"/>
      <c r="G1" s="261"/>
      <c r="H1" s="261"/>
      <c r="I1" s="261"/>
    </row>
    <row r="2" spans="1:9" s="2" customFormat="1" ht="11.25" customHeight="1">
      <c r="A2" s="262" t="s">
        <v>94</v>
      </c>
      <c r="B2" s="262"/>
      <c r="C2" s="262"/>
      <c r="D2" s="262"/>
      <c r="E2" s="262"/>
      <c r="F2" s="262"/>
      <c r="G2" s="262"/>
      <c r="H2" s="262"/>
      <c r="I2" s="262"/>
    </row>
    <row r="3" spans="1:9" s="2" customFormat="1" ht="10.5" customHeight="1">
      <c r="A3" s="262" t="s">
        <v>95</v>
      </c>
      <c r="B3" s="262"/>
      <c r="C3" s="262"/>
      <c r="D3" s="262"/>
      <c r="E3" s="262"/>
      <c r="F3" s="262"/>
      <c r="G3" s="262"/>
      <c r="H3" s="262"/>
      <c r="I3" s="262"/>
    </row>
    <row r="4" spans="1:9" s="2" customFormat="1" ht="11.25" customHeight="1">
      <c r="A4" s="266" t="s">
        <v>190</v>
      </c>
      <c r="B4" s="266"/>
      <c r="I4" s="74" t="s">
        <v>381</v>
      </c>
    </row>
    <row r="5" spans="1:9" s="2" customFormat="1" ht="30.75" customHeight="1">
      <c r="A5" s="263" t="s">
        <v>387</v>
      </c>
      <c r="B5" s="264"/>
      <c r="C5" s="73" t="s">
        <v>358</v>
      </c>
      <c r="D5" s="73" t="s">
        <v>359</v>
      </c>
      <c r="E5" s="263" t="s">
        <v>388</v>
      </c>
      <c r="F5" s="265"/>
      <c r="G5" s="264"/>
      <c r="H5" s="73" t="s">
        <v>358</v>
      </c>
      <c r="I5" s="73" t="s">
        <v>359</v>
      </c>
    </row>
    <row r="6" spans="1:9" s="2" customFormat="1" ht="28.5" customHeight="1">
      <c r="A6" s="263" t="s">
        <v>389</v>
      </c>
      <c r="B6" s="264"/>
      <c r="C6" s="73" t="s">
        <v>390</v>
      </c>
      <c r="D6" s="73" t="s">
        <v>390</v>
      </c>
      <c r="E6" s="267" t="s">
        <v>389</v>
      </c>
      <c r="F6" s="265"/>
      <c r="G6" s="264"/>
      <c r="H6" s="73" t="s">
        <v>390</v>
      </c>
      <c r="I6" s="73" t="s">
        <v>390</v>
      </c>
    </row>
    <row r="7" spans="1:9" s="2" customFormat="1" ht="30" customHeight="1">
      <c r="A7" s="210" t="s">
        <v>391</v>
      </c>
      <c r="B7" s="210"/>
      <c r="C7" s="75">
        <v>15512780</v>
      </c>
      <c r="D7" s="75">
        <v>12274824</v>
      </c>
      <c r="E7" s="76"/>
      <c r="F7" s="210" t="s">
        <v>392</v>
      </c>
      <c r="G7" s="210"/>
      <c r="H7" s="77">
        <v>8798305</v>
      </c>
      <c r="I7" s="77">
        <v>8706439</v>
      </c>
    </row>
    <row r="8" spans="1:9" s="2" customFormat="1" ht="30" customHeight="1">
      <c r="A8" s="78">
        <v>1</v>
      </c>
      <c r="B8" s="79" t="s">
        <v>393</v>
      </c>
      <c r="C8" s="80">
        <v>443968</v>
      </c>
      <c r="D8" s="81">
        <v>414616</v>
      </c>
      <c r="E8" s="82"/>
      <c r="F8" s="83">
        <v>1</v>
      </c>
      <c r="G8" s="79" t="s">
        <v>394</v>
      </c>
      <c r="H8" s="84">
        <v>375487</v>
      </c>
      <c r="I8" s="84">
        <v>21256</v>
      </c>
    </row>
    <row r="9" spans="1:9" s="2" customFormat="1" ht="30" customHeight="1">
      <c r="A9" s="85">
        <v>2</v>
      </c>
      <c r="B9" s="86" t="s">
        <v>179</v>
      </c>
      <c r="C9" s="87"/>
      <c r="D9" s="88"/>
      <c r="E9" s="82"/>
      <c r="F9" s="89">
        <v>2</v>
      </c>
      <c r="G9" s="86" t="s">
        <v>395</v>
      </c>
      <c r="H9" s="90">
        <v>14626</v>
      </c>
      <c r="I9" s="90">
        <v>6736</v>
      </c>
    </row>
    <row r="10" spans="1:9" s="2" customFormat="1" ht="30" customHeight="1">
      <c r="A10" s="85">
        <v>3</v>
      </c>
      <c r="B10" s="86" t="s">
        <v>396</v>
      </c>
      <c r="C10" s="87">
        <v>4237726</v>
      </c>
      <c r="D10" s="88">
        <v>2355663</v>
      </c>
      <c r="E10" s="82"/>
      <c r="F10" s="89">
        <v>3</v>
      </c>
      <c r="G10" s="86" t="s">
        <v>397</v>
      </c>
      <c r="H10" s="90">
        <v>148888</v>
      </c>
      <c r="I10" s="90">
        <v>142688</v>
      </c>
    </row>
    <row r="11" spans="1:9" s="2" customFormat="1" ht="30" customHeight="1">
      <c r="A11" s="85"/>
      <c r="B11" s="91" t="s">
        <v>398</v>
      </c>
      <c r="C11" s="87">
        <v>185184</v>
      </c>
      <c r="D11" s="88">
        <v>147618</v>
      </c>
      <c r="E11" s="82"/>
      <c r="F11" s="89">
        <v>4</v>
      </c>
      <c r="G11" s="86" t="s">
        <v>96</v>
      </c>
      <c r="H11" s="90"/>
      <c r="I11" s="90"/>
    </row>
    <row r="12" spans="1:9" s="2" customFormat="1" ht="30" customHeight="1">
      <c r="A12" s="92"/>
      <c r="B12" s="91" t="s">
        <v>97</v>
      </c>
      <c r="C12" s="87"/>
      <c r="D12" s="88"/>
      <c r="E12" s="82"/>
      <c r="F12" s="89">
        <v>5</v>
      </c>
      <c r="G12" s="86" t="s">
        <v>400</v>
      </c>
      <c r="H12" s="90">
        <v>6079</v>
      </c>
      <c r="I12" s="90">
        <v>4359</v>
      </c>
    </row>
    <row r="13" spans="1:9" s="2" customFormat="1" ht="30" customHeight="1">
      <c r="A13" s="85">
        <v>4</v>
      </c>
      <c r="B13" s="86" t="s">
        <v>399</v>
      </c>
      <c r="C13" s="87">
        <v>2271794</v>
      </c>
      <c r="D13" s="88">
        <v>1021155</v>
      </c>
      <c r="E13" s="82"/>
      <c r="F13" s="89">
        <v>6</v>
      </c>
      <c r="G13" s="86" t="s">
        <v>401</v>
      </c>
      <c r="H13" s="90">
        <v>17435</v>
      </c>
      <c r="I13" s="90">
        <v>13074</v>
      </c>
    </row>
    <row r="14" spans="1:9" s="2" customFormat="1" ht="30" customHeight="1">
      <c r="A14" s="85"/>
      <c r="B14" s="91" t="s">
        <v>98</v>
      </c>
      <c r="C14" s="87"/>
      <c r="D14" s="88"/>
      <c r="E14" s="82"/>
      <c r="F14" s="89">
        <v>7</v>
      </c>
      <c r="G14" s="86" t="s">
        <v>403</v>
      </c>
      <c r="H14" s="90">
        <v>4900000</v>
      </c>
      <c r="I14" s="90">
        <v>6230000</v>
      </c>
    </row>
    <row r="15" spans="1:9" s="2" customFormat="1" ht="30" customHeight="1">
      <c r="A15" s="85">
        <v>5</v>
      </c>
      <c r="B15" s="86" t="s">
        <v>99</v>
      </c>
      <c r="C15" s="87">
        <v>129311</v>
      </c>
      <c r="D15" s="88">
        <v>109068</v>
      </c>
      <c r="E15" s="82"/>
      <c r="F15" s="89"/>
      <c r="G15" s="91" t="s">
        <v>100</v>
      </c>
      <c r="H15" s="90"/>
      <c r="I15" s="90"/>
    </row>
    <row r="16" spans="1:9" s="2" customFormat="1" ht="30" customHeight="1">
      <c r="A16" s="85"/>
      <c r="B16" s="91" t="s">
        <v>101</v>
      </c>
      <c r="C16" s="87">
        <v>14084</v>
      </c>
      <c r="D16" s="88">
        <v>193721</v>
      </c>
      <c r="E16" s="82"/>
      <c r="F16" s="89">
        <v>8</v>
      </c>
      <c r="G16" s="86" t="s">
        <v>405</v>
      </c>
      <c r="H16" s="90">
        <v>2602258</v>
      </c>
      <c r="I16" s="90">
        <v>1697377</v>
      </c>
    </row>
    <row r="17" spans="1:9" s="2" customFormat="1" ht="30" customHeight="1">
      <c r="A17" s="85">
        <v>6</v>
      </c>
      <c r="B17" s="86" t="s">
        <v>402</v>
      </c>
      <c r="C17" s="87"/>
      <c r="D17" s="88"/>
      <c r="E17" s="82"/>
      <c r="F17" s="89">
        <v>9</v>
      </c>
      <c r="G17" s="86" t="s">
        <v>407</v>
      </c>
      <c r="H17" s="90">
        <v>22098</v>
      </c>
      <c r="I17" s="90">
        <v>21975</v>
      </c>
    </row>
    <row r="18" spans="1:9" s="2" customFormat="1" ht="30" customHeight="1">
      <c r="A18" s="85">
        <v>7</v>
      </c>
      <c r="B18" s="86" t="s">
        <v>404</v>
      </c>
      <c r="C18" s="87"/>
      <c r="D18" s="88"/>
      <c r="E18" s="82"/>
      <c r="F18" s="89">
        <v>10</v>
      </c>
      <c r="G18" s="86" t="s">
        <v>408</v>
      </c>
      <c r="H18" s="90">
        <v>289920</v>
      </c>
      <c r="I18" s="90">
        <v>153076</v>
      </c>
    </row>
    <row r="19" spans="1:9" s="2" customFormat="1" ht="30" customHeight="1">
      <c r="A19" s="85"/>
      <c r="B19" s="91" t="s">
        <v>398</v>
      </c>
      <c r="C19" s="87"/>
      <c r="D19" s="88"/>
      <c r="E19" s="82"/>
      <c r="F19" s="89"/>
      <c r="G19" s="91" t="s">
        <v>97</v>
      </c>
      <c r="H19" s="90"/>
      <c r="I19" s="90"/>
    </row>
    <row r="20" spans="1:9" s="2" customFormat="1" ht="30" customHeight="1">
      <c r="A20" s="85">
        <v>8</v>
      </c>
      <c r="B20" s="86" t="s">
        <v>406</v>
      </c>
      <c r="C20" s="87">
        <v>6927502</v>
      </c>
      <c r="D20" s="88">
        <v>7421009</v>
      </c>
      <c r="E20" s="93" t="s">
        <v>102</v>
      </c>
      <c r="F20" s="89">
        <v>11</v>
      </c>
      <c r="G20" s="86" t="s">
        <v>410</v>
      </c>
      <c r="H20" s="90"/>
      <c r="I20" s="90"/>
    </row>
    <row r="21" spans="1:9" s="2" customFormat="1" ht="30" customHeight="1">
      <c r="A21" s="85"/>
      <c r="B21" s="91" t="s">
        <v>398</v>
      </c>
      <c r="C21" s="87">
        <v>70000</v>
      </c>
      <c r="D21" s="88">
        <v>229600</v>
      </c>
      <c r="E21" s="93"/>
      <c r="F21" s="89">
        <v>12</v>
      </c>
      <c r="G21" s="86" t="s">
        <v>103</v>
      </c>
      <c r="H21" s="90"/>
      <c r="I21" s="90">
        <v>94515</v>
      </c>
    </row>
    <row r="22" spans="1:9" s="2" customFormat="1" ht="30" customHeight="1">
      <c r="A22" s="85">
        <v>9</v>
      </c>
      <c r="B22" s="86" t="s">
        <v>104</v>
      </c>
      <c r="C22" s="87"/>
      <c r="D22" s="88"/>
      <c r="E22" s="82"/>
      <c r="F22" s="89">
        <v>13</v>
      </c>
      <c r="G22" s="86" t="s">
        <v>412</v>
      </c>
      <c r="H22" s="90"/>
      <c r="I22" s="90"/>
    </row>
    <row r="23" spans="1:9" s="2" customFormat="1" ht="30" customHeight="1">
      <c r="A23" s="85">
        <v>10</v>
      </c>
      <c r="B23" s="86" t="s">
        <v>409</v>
      </c>
      <c r="C23" s="87">
        <v>12792</v>
      </c>
      <c r="D23" s="88">
        <v>9886</v>
      </c>
      <c r="E23" s="82"/>
      <c r="F23" s="89">
        <v>14</v>
      </c>
      <c r="G23" s="86" t="s">
        <v>105</v>
      </c>
      <c r="H23" s="90"/>
      <c r="I23" s="90"/>
    </row>
    <row r="24" spans="1:9" s="2" customFormat="1" ht="30" customHeight="1">
      <c r="A24" s="85">
        <v>11</v>
      </c>
      <c r="B24" s="86" t="s">
        <v>411</v>
      </c>
      <c r="C24" s="87">
        <v>2865</v>
      </c>
      <c r="D24" s="88"/>
      <c r="E24" s="82"/>
      <c r="F24" s="89">
        <v>15</v>
      </c>
      <c r="G24" s="86" t="s">
        <v>106</v>
      </c>
      <c r="H24" s="90"/>
      <c r="I24" s="90"/>
    </row>
    <row r="25" spans="1:9" s="2" customFormat="1" ht="30" customHeight="1">
      <c r="A25" s="85">
        <v>12</v>
      </c>
      <c r="B25" s="86" t="s">
        <v>413</v>
      </c>
      <c r="C25" s="87">
        <v>1558069</v>
      </c>
      <c r="D25" s="88">
        <v>1327106</v>
      </c>
      <c r="E25" s="82"/>
      <c r="F25" s="89">
        <v>16</v>
      </c>
      <c r="G25" s="86" t="s">
        <v>416</v>
      </c>
      <c r="H25" s="90">
        <v>48822</v>
      </c>
      <c r="I25" s="90">
        <v>54687</v>
      </c>
    </row>
    <row r="26" spans="1:9" s="2" customFormat="1" ht="30" customHeight="1">
      <c r="A26" s="85">
        <v>13</v>
      </c>
      <c r="B26" s="86" t="s">
        <v>414</v>
      </c>
      <c r="C26" s="87"/>
      <c r="D26" s="88"/>
      <c r="E26" s="82"/>
      <c r="F26" s="89">
        <v>17</v>
      </c>
      <c r="G26" s="86" t="s">
        <v>417</v>
      </c>
      <c r="H26" s="90">
        <v>123816</v>
      </c>
      <c r="I26" s="90">
        <v>94058</v>
      </c>
    </row>
    <row r="27" spans="1:9" s="2" customFormat="1" ht="30" customHeight="1">
      <c r="A27" s="85">
        <v>14</v>
      </c>
      <c r="B27" s="86" t="s">
        <v>415</v>
      </c>
      <c r="C27" s="87">
        <v>2170</v>
      </c>
      <c r="D27" s="88">
        <v>491</v>
      </c>
      <c r="E27" s="82"/>
      <c r="F27" s="89">
        <v>18</v>
      </c>
      <c r="G27" s="86" t="s">
        <v>402</v>
      </c>
      <c r="H27" s="90"/>
      <c r="I27" s="90"/>
    </row>
    <row r="28" spans="1:9" s="2" customFormat="1" ht="30" customHeight="1">
      <c r="A28" s="85"/>
      <c r="B28" s="91" t="s">
        <v>398</v>
      </c>
      <c r="C28" s="87">
        <v>2000</v>
      </c>
      <c r="D28" s="88"/>
      <c r="E28" s="82"/>
      <c r="F28" s="89">
        <v>19</v>
      </c>
      <c r="G28" s="86" t="s">
        <v>421</v>
      </c>
      <c r="H28" s="90"/>
      <c r="I28" s="90"/>
    </row>
    <row r="29" spans="1:9" s="2" customFormat="1" ht="30" customHeight="1">
      <c r="A29" s="85"/>
      <c r="B29" s="91" t="s">
        <v>107</v>
      </c>
      <c r="C29" s="87"/>
      <c r="D29" s="88"/>
      <c r="E29" s="82"/>
      <c r="F29" s="89">
        <v>20</v>
      </c>
      <c r="G29" s="86" t="s">
        <v>423</v>
      </c>
      <c r="H29" s="90">
        <v>2464</v>
      </c>
      <c r="I29" s="90">
        <v>10030</v>
      </c>
    </row>
    <row r="30" spans="1:9" s="2" customFormat="1" ht="30" customHeight="1">
      <c r="A30" s="85">
        <v>15</v>
      </c>
      <c r="B30" s="86" t="s">
        <v>418</v>
      </c>
      <c r="C30" s="87"/>
      <c r="D30" s="88"/>
      <c r="E30" s="82"/>
      <c r="F30" s="89">
        <v>21</v>
      </c>
      <c r="G30" s="86" t="s">
        <v>425</v>
      </c>
      <c r="H30" s="90"/>
      <c r="I30" s="90"/>
    </row>
    <row r="31" spans="1:9" s="2" customFormat="1" ht="30" customHeight="1">
      <c r="A31" s="85"/>
      <c r="B31" s="91" t="s">
        <v>398</v>
      </c>
      <c r="C31" s="87"/>
      <c r="D31" s="88"/>
      <c r="E31" s="82"/>
      <c r="F31" s="89">
        <v>22</v>
      </c>
      <c r="G31" s="86" t="s">
        <v>427</v>
      </c>
      <c r="H31" s="90"/>
      <c r="I31" s="90"/>
    </row>
    <row r="32" spans="1:9" s="2" customFormat="1" ht="30" customHeight="1">
      <c r="A32" s="85">
        <v>16</v>
      </c>
      <c r="B32" s="86" t="s">
        <v>419</v>
      </c>
      <c r="C32" s="87"/>
      <c r="D32" s="88"/>
      <c r="E32" s="82" t="s">
        <v>108</v>
      </c>
      <c r="F32" s="89">
        <v>23</v>
      </c>
      <c r="G32" s="86" t="s">
        <v>428</v>
      </c>
      <c r="H32" s="90">
        <v>92211</v>
      </c>
      <c r="I32" s="90">
        <v>90159</v>
      </c>
    </row>
    <row r="33" spans="1:9" s="2" customFormat="1" ht="30" customHeight="1">
      <c r="A33" s="85"/>
      <c r="B33" s="91" t="s">
        <v>398</v>
      </c>
      <c r="C33" s="87"/>
      <c r="D33" s="88"/>
      <c r="E33" s="82"/>
      <c r="F33" s="89">
        <v>24</v>
      </c>
      <c r="G33" s="86" t="s">
        <v>109</v>
      </c>
      <c r="H33" s="90"/>
      <c r="I33" s="90"/>
    </row>
    <row r="34" spans="1:9" s="2" customFormat="1" ht="30" customHeight="1">
      <c r="A34" s="85">
        <v>17</v>
      </c>
      <c r="B34" s="86" t="s">
        <v>420</v>
      </c>
      <c r="C34" s="87"/>
      <c r="D34" s="88"/>
      <c r="E34" s="82"/>
      <c r="F34" s="94">
        <v>25</v>
      </c>
      <c r="G34" s="95" t="s">
        <v>110</v>
      </c>
      <c r="H34" s="96">
        <v>154200</v>
      </c>
      <c r="I34" s="96">
        <v>72449</v>
      </c>
    </row>
    <row r="35" spans="1:9" s="2" customFormat="1" ht="30" customHeight="1">
      <c r="A35" s="85">
        <v>18</v>
      </c>
      <c r="B35" s="86" t="s">
        <v>422</v>
      </c>
      <c r="C35" s="87"/>
      <c r="D35" s="88"/>
      <c r="E35" s="97"/>
      <c r="F35" s="210" t="s">
        <v>111</v>
      </c>
      <c r="G35" s="210"/>
      <c r="H35" s="77">
        <v>104718401</v>
      </c>
      <c r="I35" s="77">
        <v>82481027</v>
      </c>
    </row>
    <row r="36" spans="1:9" s="2" customFormat="1" ht="30" customHeight="1">
      <c r="A36" s="85">
        <v>19</v>
      </c>
      <c r="B36" s="86" t="s">
        <v>424</v>
      </c>
      <c r="C36" s="87"/>
      <c r="D36" s="88"/>
      <c r="E36" s="82"/>
      <c r="F36" s="83">
        <v>1</v>
      </c>
      <c r="G36" s="79" t="s">
        <v>430</v>
      </c>
      <c r="H36" s="84">
        <v>12800399</v>
      </c>
      <c r="I36" s="84">
        <v>10411221</v>
      </c>
    </row>
    <row r="37" spans="1:9" s="2" customFormat="1" ht="30" customHeight="1">
      <c r="A37" s="85">
        <v>20</v>
      </c>
      <c r="B37" s="86" t="s">
        <v>426</v>
      </c>
      <c r="C37" s="87"/>
      <c r="D37" s="88"/>
      <c r="E37" s="82"/>
      <c r="F37" s="89">
        <v>2</v>
      </c>
      <c r="G37" s="86" t="s">
        <v>432</v>
      </c>
      <c r="H37" s="90">
        <v>91313119</v>
      </c>
      <c r="I37" s="90">
        <v>72035913</v>
      </c>
    </row>
    <row r="38" spans="1:9" s="2" customFormat="1" ht="30" customHeight="1">
      <c r="A38" s="85">
        <v>21</v>
      </c>
      <c r="B38" s="86" t="s">
        <v>112</v>
      </c>
      <c r="C38" s="87"/>
      <c r="D38" s="88"/>
      <c r="E38" s="82"/>
      <c r="F38" s="94">
        <v>3</v>
      </c>
      <c r="G38" s="95" t="s">
        <v>434</v>
      </c>
      <c r="H38" s="96">
        <v>64883</v>
      </c>
      <c r="I38" s="96">
        <v>33893</v>
      </c>
    </row>
    <row r="39" spans="1:9" s="2" customFormat="1" ht="30" customHeight="1">
      <c r="A39" s="85">
        <v>22</v>
      </c>
      <c r="B39" s="86" t="s">
        <v>113</v>
      </c>
      <c r="C39" s="87">
        <v>143</v>
      </c>
      <c r="D39" s="88">
        <v>114</v>
      </c>
      <c r="E39" s="97"/>
      <c r="F39" s="210" t="s">
        <v>114</v>
      </c>
      <c r="G39" s="210"/>
      <c r="H39" s="77">
        <v>31660290</v>
      </c>
      <c r="I39" s="77">
        <v>34417305</v>
      </c>
    </row>
    <row r="40" spans="1:9" s="2" customFormat="1" ht="30" customHeight="1">
      <c r="A40" s="85"/>
      <c r="B40" s="91" t="s">
        <v>115</v>
      </c>
      <c r="C40" s="87">
        <v>15912</v>
      </c>
      <c r="D40" s="88"/>
      <c r="E40" s="82"/>
      <c r="F40" s="83">
        <v>1</v>
      </c>
      <c r="G40" s="79" t="s">
        <v>436</v>
      </c>
      <c r="H40" s="98">
        <v>863000</v>
      </c>
      <c r="I40" s="84">
        <v>2609143</v>
      </c>
    </row>
    <row r="41" spans="1:9" s="2" customFormat="1" ht="30" customHeight="1">
      <c r="A41" s="85"/>
      <c r="B41" s="91" t="s">
        <v>107</v>
      </c>
      <c r="C41" s="87"/>
      <c r="D41" s="88"/>
      <c r="E41" s="82"/>
      <c r="F41" s="89"/>
      <c r="G41" s="91" t="s">
        <v>107</v>
      </c>
      <c r="H41" s="99"/>
      <c r="I41" s="90"/>
    </row>
    <row r="42" spans="1:9" s="2" customFormat="1" ht="30" customHeight="1">
      <c r="A42" s="100">
        <v>23</v>
      </c>
      <c r="B42" s="95" t="s">
        <v>116</v>
      </c>
      <c r="C42" s="101">
        <v>213620</v>
      </c>
      <c r="D42" s="102">
        <v>86655</v>
      </c>
      <c r="E42" s="82"/>
      <c r="F42" s="89">
        <v>2</v>
      </c>
      <c r="G42" s="86" t="s">
        <v>438</v>
      </c>
      <c r="H42" s="99">
        <v>30348797</v>
      </c>
      <c r="I42" s="90">
        <v>31336321</v>
      </c>
    </row>
    <row r="43" spans="1:9" s="2" customFormat="1" ht="30" customHeight="1">
      <c r="A43" s="100"/>
      <c r="B43" s="91" t="s">
        <v>115</v>
      </c>
      <c r="C43" s="101"/>
      <c r="D43" s="102"/>
      <c r="E43" s="82"/>
      <c r="F43" s="89">
        <v>3</v>
      </c>
      <c r="G43" s="86" t="s">
        <v>117</v>
      </c>
      <c r="H43" s="99">
        <v>448493</v>
      </c>
      <c r="I43" s="90">
        <v>471841</v>
      </c>
    </row>
    <row r="44" spans="1:9" s="2" customFormat="1" ht="30" customHeight="1">
      <c r="A44" s="210" t="s">
        <v>118</v>
      </c>
      <c r="B44" s="210"/>
      <c r="C44" s="75">
        <v>36528944</v>
      </c>
      <c r="D44" s="75">
        <v>22797000</v>
      </c>
      <c r="E44" s="82"/>
      <c r="F44" s="94">
        <v>4</v>
      </c>
      <c r="G44" s="95" t="s">
        <v>441</v>
      </c>
      <c r="H44" s="103"/>
      <c r="I44" s="96"/>
    </row>
    <row r="45" spans="1:9" s="2" customFormat="1" ht="30" customHeight="1">
      <c r="A45" s="78">
        <v>1</v>
      </c>
      <c r="B45" s="79" t="s">
        <v>429</v>
      </c>
      <c r="C45" s="80">
        <v>28498944</v>
      </c>
      <c r="D45" s="81">
        <v>22797000</v>
      </c>
      <c r="E45" s="97"/>
      <c r="F45" s="210" t="s">
        <v>443</v>
      </c>
      <c r="G45" s="210"/>
      <c r="H45" s="77"/>
      <c r="I45" s="77"/>
    </row>
    <row r="46" spans="1:9" s="2" customFormat="1" ht="30" customHeight="1">
      <c r="A46" s="85">
        <v>2</v>
      </c>
      <c r="B46" s="86" t="s">
        <v>431</v>
      </c>
      <c r="C46" s="80">
        <v>8030000</v>
      </c>
      <c r="D46" s="81"/>
      <c r="E46" s="82"/>
      <c r="F46" s="83">
        <v>1</v>
      </c>
      <c r="G46" s="79" t="s">
        <v>445</v>
      </c>
      <c r="H46" s="98"/>
      <c r="I46" s="84"/>
    </row>
    <row r="47" spans="1:9" s="2" customFormat="1" ht="30" customHeight="1">
      <c r="A47" s="100">
        <v>3</v>
      </c>
      <c r="B47" s="95" t="s">
        <v>433</v>
      </c>
      <c r="C47" s="80"/>
      <c r="D47" s="81"/>
      <c r="E47" s="82"/>
      <c r="F47" s="94">
        <v>2</v>
      </c>
      <c r="G47" s="95" t="s">
        <v>446</v>
      </c>
      <c r="H47" s="103"/>
      <c r="I47" s="96"/>
    </row>
    <row r="48" spans="1:9" s="2" customFormat="1" ht="30" customHeight="1">
      <c r="A48" s="210" t="s">
        <v>435</v>
      </c>
      <c r="B48" s="210"/>
      <c r="C48" s="75">
        <v>104744772</v>
      </c>
      <c r="D48" s="75">
        <v>97018213</v>
      </c>
      <c r="E48" s="97"/>
      <c r="F48" s="210" t="s">
        <v>119</v>
      </c>
      <c r="G48" s="210"/>
      <c r="H48" s="77">
        <v>13034199</v>
      </c>
      <c r="I48" s="77">
        <v>7891196</v>
      </c>
    </row>
    <row r="49" spans="1:9" s="2" customFormat="1" ht="30" customHeight="1">
      <c r="A49" s="78">
        <v>1</v>
      </c>
      <c r="B49" s="79" t="s">
        <v>437</v>
      </c>
      <c r="C49" s="80">
        <v>75867672</v>
      </c>
      <c r="D49" s="81">
        <v>66906004</v>
      </c>
      <c r="E49" s="82"/>
      <c r="F49" s="83">
        <v>1</v>
      </c>
      <c r="G49" s="79" t="s">
        <v>120</v>
      </c>
      <c r="H49" s="98">
        <v>11615596</v>
      </c>
      <c r="I49" s="84">
        <v>6494996</v>
      </c>
    </row>
    <row r="50" spans="1:9" s="2" customFormat="1" ht="30" customHeight="1">
      <c r="A50" s="85"/>
      <c r="B50" s="91" t="s">
        <v>121</v>
      </c>
      <c r="C50" s="87">
        <v>1985256</v>
      </c>
      <c r="D50" s="88">
        <v>2057817</v>
      </c>
      <c r="E50" s="82"/>
      <c r="F50" s="89"/>
      <c r="G50" s="91" t="s">
        <v>448</v>
      </c>
      <c r="H50" s="99"/>
      <c r="I50" s="90"/>
    </row>
    <row r="51" spans="1:9" s="2" customFormat="1" ht="30" customHeight="1">
      <c r="A51" s="85"/>
      <c r="B51" s="91" t="s">
        <v>107</v>
      </c>
      <c r="C51" s="87"/>
      <c r="D51" s="88"/>
      <c r="E51" s="82"/>
      <c r="F51" s="89"/>
      <c r="G51" s="91" t="s">
        <v>107</v>
      </c>
      <c r="H51" s="99">
        <v>13310</v>
      </c>
      <c r="I51" s="90">
        <v>17320</v>
      </c>
    </row>
    <row r="52" spans="1:9" s="2" customFormat="1" ht="30" customHeight="1">
      <c r="A52" s="85">
        <v>2</v>
      </c>
      <c r="B52" s="86" t="s">
        <v>439</v>
      </c>
      <c r="C52" s="87">
        <v>30704527</v>
      </c>
      <c r="D52" s="88">
        <v>32093893</v>
      </c>
      <c r="E52" s="82"/>
      <c r="F52" s="89">
        <v>2</v>
      </c>
      <c r="G52" s="86" t="s">
        <v>449</v>
      </c>
      <c r="H52" s="99"/>
      <c r="I52" s="90"/>
    </row>
    <row r="53" spans="1:9" s="2" customFormat="1" ht="30" customHeight="1">
      <c r="A53" s="85"/>
      <c r="B53" s="91" t="s">
        <v>122</v>
      </c>
      <c r="C53" s="87">
        <v>289664</v>
      </c>
      <c r="D53" s="88">
        <v>389708</v>
      </c>
      <c r="E53" s="82"/>
      <c r="F53" s="89">
        <v>3</v>
      </c>
      <c r="G53" s="86" t="s">
        <v>450</v>
      </c>
      <c r="H53" s="99">
        <v>115428</v>
      </c>
      <c r="I53" s="90">
        <v>100428</v>
      </c>
    </row>
    <row r="54" spans="1:9" s="2" customFormat="1" ht="30" customHeight="1">
      <c r="A54" s="85">
        <v>3</v>
      </c>
      <c r="B54" s="86" t="s">
        <v>440</v>
      </c>
      <c r="C54" s="87">
        <v>448493</v>
      </c>
      <c r="D54" s="88">
        <v>471841</v>
      </c>
      <c r="E54" s="82"/>
      <c r="F54" s="89">
        <v>4</v>
      </c>
      <c r="G54" s="86" t="s">
        <v>123</v>
      </c>
      <c r="H54" s="99"/>
      <c r="I54" s="90"/>
    </row>
    <row r="55" spans="1:9" s="2" customFormat="1" ht="30" customHeight="1">
      <c r="A55" s="100"/>
      <c r="B55" s="104" t="s">
        <v>122</v>
      </c>
      <c r="C55" s="101">
        <v>1000</v>
      </c>
      <c r="D55" s="102">
        <v>6000</v>
      </c>
      <c r="E55" s="82"/>
      <c r="F55" s="89">
        <v>5</v>
      </c>
      <c r="G55" s="86" t="s">
        <v>124</v>
      </c>
      <c r="H55" s="99"/>
      <c r="I55" s="90"/>
    </row>
    <row r="56" spans="1:9" s="2" customFormat="1" ht="30" customHeight="1">
      <c r="A56" s="210" t="s">
        <v>442</v>
      </c>
      <c r="B56" s="210"/>
      <c r="C56" s="75"/>
      <c r="D56" s="75"/>
      <c r="E56" s="82"/>
      <c r="F56" s="89">
        <v>6</v>
      </c>
      <c r="G56" s="86" t="s">
        <v>125</v>
      </c>
      <c r="H56" s="99">
        <v>42530</v>
      </c>
      <c r="I56" s="90">
        <v>88458</v>
      </c>
    </row>
    <row r="57" spans="1:9" s="2" customFormat="1" ht="30" customHeight="1">
      <c r="A57" s="105">
        <v>1</v>
      </c>
      <c r="B57" s="106" t="s">
        <v>444</v>
      </c>
      <c r="C57" s="107"/>
      <c r="D57" s="108"/>
      <c r="E57" s="82"/>
      <c r="F57" s="89">
        <v>7</v>
      </c>
      <c r="G57" s="86" t="s">
        <v>126</v>
      </c>
      <c r="H57" s="99"/>
      <c r="I57" s="90"/>
    </row>
    <row r="58" spans="1:9" s="2" customFormat="1" ht="30" customHeight="1">
      <c r="A58" s="109" t="s">
        <v>472</v>
      </c>
      <c r="B58" s="110" t="s">
        <v>127</v>
      </c>
      <c r="C58" s="77">
        <v>7638611</v>
      </c>
      <c r="D58" s="77">
        <v>7059516</v>
      </c>
      <c r="E58" s="82"/>
      <c r="F58" s="89">
        <v>8</v>
      </c>
      <c r="G58" s="86" t="s">
        <v>128</v>
      </c>
      <c r="H58" s="99"/>
      <c r="I58" s="90">
        <v>100000</v>
      </c>
    </row>
    <row r="59" spans="1:9" s="2" customFormat="1" ht="30" customHeight="1">
      <c r="A59" s="111" t="s">
        <v>129</v>
      </c>
      <c r="B59" s="110" t="s">
        <v>447</v>
      </c>
      <c r="C59" s="112">
        <v>2108313</v>
      </c>
      <c r="D59" s="112">
        <v>2020488</v>
      </c>
      <c r="E59" s="82"/>
      <c r="F59" s="89">
        <v>9</v>
      </c>
      <c r="G59" s="86" t="s">
        <v>451</v>
      </c>
      <c r="H59" s="99">
        <v>1268428</v>
      </c>
      <c r="I59" s="90">
        <v>1133359</v>
      </c>
    </row>
    <row r="60" spans="1:9" s="2" customFormat="1" ht="30" customHeight="1">
      <c r="A60" s="85">
        <v>1</v>
      </c>
      <c r="B60" s="86" t="s">
        <v>130</v>
      </c>
      <c r="C60" s="87">
        <v>2094583</v>
      </c>
      <c r="D60" s="88">
        <v>2005063</v>
      </c>
      <c r="E60" s="82"/>
      <c r="F60" s="89"/>
      <c r="G60" s="91" t="s">
        <v>452</v>
      </c>
      <c r="H60" s="99">
        <v>8132</v>
      </c>
      <c r="I60" s="90">
        <v>8790</v>
      </c>
    </row>
    <row r="61" spans="1:9" s="2" customFormat="1" ht="30" customHeight="1">
      <c r="A61" s="85">
        <v>2</v>
      </c>
      <c r="B61" s="86" t="s">
        <v>131</v>
      </c>
      <c r="C61" s="87"/>
      <c r="D61" s="88"/>
      <c r="E61" s="82"/>
      <c r="F61" s="89"/>
      <c r="G61" s="91" t="s">
        <v>132</v>
      </c>
      <c r="H61" s="99"/>
      <c r="I61" s="90"/>
    </row>
    <row r="62" spans="1:9" s="2" customFormat="1" ht="30" customHeight="1">
      <c r="A62" s="85">
        <v>3</v>
      </c>
      <c r="B62" s="86" t="s">
        <v>133</v>
      </c>
      <c r="C62" s="87">
        <v>4000</v>
      </c>
      <c r="D62" s="88">
        <v>4000</v>
      </c>
      <c r="E62" s="82"/>
      <c r="F62" s="89">
        <v>10</v>
      </c>
      <c r="G62" s="86" t="s">
        <v>134</v>
      </c>
      <c r="H62" s="99"/>
      <c r="I62" s="90"/>
    </row>
    <row r="63" spans="1:9" s="2" customFormat="1" ht="30" customHeight="1">
      <c r="A63" s="85">
        <v>4</v>
      </c>
      <c r="B63" s="86" t="s">
        <v>135</v>
      </c>
      <c r="C63" s="87">
        <v>9730</v>
      </c>
      <c r="D63" s="88">
        <v>11425</v>
      </c>
      <c r="E63" s="82"/>
      <c r="F63" s="89">
        <v>11</v>
      </c>
      <c r="G63" s="86" t="s">
        <v>136</v>
      </c>
      <c r="H63" s="99">
        <v>3348</v>
      </c>
      <c r="I63" s="90"/>
    </row>
    <row r="64" spans="1:9" s="2" customFormat="1" ht="30" customHeight="1">
      <c r="A64" s="85">
        <v>5</v>
      </c>
      <c r="B64" s="86" t="s">
        <v>137</v>
      </c>
      <c r="C64" s="87"/>
      <c r="D64" s="88"/>
      <c r="E64" s="82"/>
      <c r="F64" s="94">
        <v>12</v>
      </c>
      <c r="G64" s="95" t="s">
        <v>138</v>
      </c>
      <c r="H64" s="103">
        <v>10311</v>
      </c>
      <c r="I64" s="96">
        <v>65</v>
      </c>
    </row>
    <row r="65" spans="1:9" s="2" customFormat="1" ht="30" customHeight="1">
      <c r="A65" s="85">
        <v>6</v>
      </c>
      <c r="B65" s="86" t="s">
        <v>139</v>
      </c>
      <c r="C65" s="87"/>
      <c r="D65" s="88"/>
      <c r="E65" s="113"/>
      <c r="F65" s="253" t="s">
        <v>140</v>
      </c>
      <c r="G65" s="253"/>
      <c r="H65" s="114">
        <v>157671196</v>
      </c>
      <c r="I65" s="114">
        <v>133495967</v>
      </c>
    </row>
    <row r="66" spans="1:9" s="2" customFormat="1" ht="30" customHeight="1">
      <c r="A66" s="85"/>
      <c r="B66" s="104" t="s">
        <v>122</v>
      </c>
      <c r="C66" s="87"/>
      <c r="D66" s="88"/>
      <c r="E66" s="97"/>
      <c r="F66" s="210" t="s">
        <v>454</v>
      </c>
      <c r="G66" s="210"/>
      <c r="H66" s="77">
        <v>3582284</v>
      </c>
      <c r="I66" s="77">
        <v>3444478</v>
      </c>
    </row>
    <row r="67" spans="1:9" s="2" customFormat="1" ht="30" customHeight="1">
      <c r="A67" s="85">
        <v>7</v>
      </c>
      <c r="B67" s="95" t="s">
        <v>141</v>
      </c>
      <c r="C67" s="87"/>
      <c r="D67" s="88"/>
      <c r="E67" s="82"/>
      <c r="F67" s="83">
        <v>1</v>
      </c>
      <c r="G67" s="79" t="s">
        <v>456</v>
      </c>
      <c r="H67" s="84">
        <v>3475000</v>
      </c>
      <c r="I67" s="84">
        <v>3429765</v>
      </c>
    </row>
    <row r="68" spans="1:9" s="2" customFormat="1" ht="30" customHeight="1">
      <c r="A68" s="115" t="s">
        <v>142</v>
      </c>
      <c r="B68" s="110" t="s">
        <v>453</v>
      </c>
      <c r="C68" s="112">
        <v>5487043</v>
      </c>
      <c r="D68" s="112">
        <v>5023937</v>
      </c>
      <c r="E68" s="82"/>
      <c r="F68" s="89"/>
      <c r="G68" s="91" t="s">
        <v>457</v>
      </c>
      <c r="H68" s="90">
        <v>6171</v>
      </c>
      <c r="I68" s="90">
        <v>6217</v>
      </c>
    </row>
    <row r="69" spans="1:9" s="2" customFormat="1" ht="30" customHeight="1">
      <c r="A69" s="78">
        <v>1</v>
      </c>
      <c r="B69" s="79" t="s">
        <v>455</v>
      </c>
      <c r="C69" s="80">
        <v>2932558</v>
      </c>
      <c r="D69" s="81">
        <v>2932558</v>
      </c>
      <c r="E69" s="82"/>
      <c r="F69" s="89">
        <v>2</v>
      </c>
      <c r="G69" s="86" t="s">
        <v>458</v>
      </c>
      <c r="H69" s="90">
        <v>88925</v>
      </c>
      <c r="I69" s="90"/>
    </row>
    <row r="70" spans="1:9" s="2" customFormat="1" ht="30" customHeight="1">
      <c r="A70" s="85"/>
      <c r="B70" s="91" t="s">
        <v>143</v>
      </c>
      <c r="C70" s="87"/>
      <c r="D70" s="88"/>
      <c r="E70" s="82"/>
      <c r="F70" s="89">
        <v>3</v>
      </c>
      <c r="G70" s="86" t="s">
        <v>144</v>
      </c>
      <c r="H70" s="90">
        <v>24530</v>
      </c>
      <c r="I70" s="90">
        <v>20930</v>
      </c>
    </row>
    <row r="71" spans="1:9" s="2" customFormat="1" ht="30" customHeight="1">
      <c r="A71" s="85"/>
      <c r="B71" s="91" t="s">
        <v>145</v>
      </c>
      <c r="C71" s="87"/>
      <c r="D71" s="88"/>
      <c r="E71" s="82" t="s">
        <v>146</v>
      </c>
      <c r="F71" s="94">
        <v>4</v>
      </c>
      <c r="G71" s="95" t="s">
        <v>147</v>
      </c>
      <c r="H71" s="96"/>
      <c r="I71" s="96"/>
    </row>
    <row r="72" spans="1:9" s="2" customFormat="1" ht="30" customHeight="1">
      <c r="A72" s="85">
        <v>2</v>
      </c>
      <c r="B72" s="86" t="s">
        <v>148</v>
      </c>
      <c r="C72" s="87">
        <v>2744485</v>
      </c>
      <c r="D72" s="88">
        <v>2438160</v>
      </c>
      <c r="E72" s="97"/>
      <c r="F72" s="210" t="s">
        <v>460</v>
      </c>
      <c r="G72" s="210"/>
      <c r="H72" s="77">
        <v>369762</v>
      </c>
      <c r="I72" s="77">
        <v>369762</v>
      </c>
    </row>
    <row r="73" spans="1:9" s="2" customFormat="1" ht="30" customHeight="1">
      <c r="A73" s="85"/>
      <c r="B73" s="91" t="s">
        <v>149</v>
      </c>
      <c r="C73" s="87">
        <v>611254</v>
      </c>
      <c r="D73" s="88">
        <v>535242</v>
      </c>
      <c r="E73" s="82"/>
      <c r="F73" s="83">
        <v>1</v>
      </c>
      <c r="G73" s="79" t="s">
        <v>461</v>
      </c>
      <c r="H73" s="98">
        <v>369762</v>
      </c>
      <c r="I73" s="84">
        <v>369762</v>
      </c>
    </row>
    <row r="74" spans="1:9" s="2" customFormat="1" ht="30" customHeight="1">
      <c r="A74" s="85"/>
      <c r="B74" s="91" t="s">
        <v>150</v>
      </c>
      <c r="C74" s="87">
        <v>184913</v>
      </c>
      <c r="D74" s="88">
        <v>194220</v>
      </c>
      <c r="E74" s="82"/>
      <c r="F74" s="116" t="s">
        <v>151</v>
      </c>
      <c r="G74" s="86" t="s">
        <v>463</v>
      </c>
      <c r="H74" s="99"/>
      <c r="I74" s="90"/>
    </row>
    <row r="75" spans="1:9" s="2" customFormat="1" ht="30" customHeight="1">
      <c r="A75" s="85"/>
      <c r="B75" s="91" t="s">
        <v>145</v>
      </c>
      <c r="C75" s="87"/>
      <c r="D75" s="88"/>
      <c r="E75" s="82"/>
      <c r="F75" s="116" t="s">
        <v>152</v>
      </c>
      <c r="G75" s="86" t="s">
        <v>465</v>
      </c>
      <c r="H75" s="99">
        <v>369762</v>
      </c>
      <c r="I75" s="90">
        <v>369762</v>
      </c>
    </row>
    <row r="76" spans="1:9" s="2" customFormat="1" ht="30" customHeight="1">
      <c r="A76" s="85">
        <v>3</v>
      </c>
      <c r="B76" s="86" t="s">
        <v>153</v>
      </c>
      <c r="C76" s="87"/>
      <c r="D76" s="88"/>
      <c r="E76" s="82"/>
      <c r="F76" s="94">
        <v>2</v>
      </c>
      <c r="G76" s="95" t="s">
        <v>467</v>
      </c>
      <c r="H76" s="103"/>
      <c r="I76" s="96"/>
    </row>
    <row r="77" spans="1:9" s="2" customFormat="1" ht="30" customHeight="1">
      <c r="A77" s="85"/>
      <c r="B77" s="91" t="s">
        <v>149</v>
      </c>
      <c r="C77" s="87"/>
      <c r="D77" s="88"/>
      <c r="E77" s="97"/>
      <c r="F77" s="210" t="s">
        <v>154</v>
      </c>
      <c r="G77" s="210"/>
      <c r="H77" s="77">
        <v>-65892</v>
      </c>
      <c r="I77" s="77">
        <v>-156327</v>
      </c>
    </row>
    <row r="78" spans="1:9" s="2" customFormat="1" ht="30" customHeight="1">
      <c r="A78" s="85"/>
      <c r="B78" s="91" t="s">
        <v>145</v>
      </c>
      <c r="C78" s="87"/>
      <c r="D78" s="88"/>
      <c r="E78" s="82"/>
      <c r="F78" s="117">
        <v>1</v>
      </c>
      <c r="G78" s="79" t="s">
        <v>155</v>
      </c>
      <c r="H78" s="84">
        <v>65892</v>
      </c>
      <c r="I78" s="84">
        <v>156327</v>
      </c>
    </row>
    <row r="79" spans="1:9" s="2" customFormat="1" ht="30" customHeight="1">
      <c r="A79" s="85">
        <v>4</v>
      </c>
      <c r="B79" s="86" t="s">
        <v>156</v>
      </c>
      <c r="C79" s="87">
        <v>1189520</v>
      </c>
      <c r="D79" s="88">
        <v>792148</v>
      </c>
      <c r="E79" s="82" t="s">
        <v>157</v>
      </c>
      <c r="F79" s="118">
        <v>2</v>
      </c>
      <c r="G79" s="95" t="s">
        <v>158</v>
      </c>
      <c r="H79" s="96"/>
      <c r="I79" s="96"/>
    </row>
    <row r="80" spans="1:9" s="2" customFormat="1" ht="30" customHeight="1">
      <c r="A80" s="85"/>
      <c r="B80" s="91" t="s">
        <v>149</v>
      </c>
      <c r="C80" s="87">
        <v>446501</v>
      </c>
      <c r="D80" s="88">
        <v>337849</v>
      </c>
      <c r="E80" s="82"/>
      <c r="F80" s="258" t="s">
        <v>159</v>
      </c>
      <c r="G80" s="259"/>
      <c r="H80" s="77"/>
      <c r="I80" s="77"/>
    </row>
    <row r="81" spans="1:9" s="2" customFormat="1" ht="30" customHeight="1">
      <c r="A81" s="85"/>
      <c r="B81" s="91" t="s">
        <v>160</v>
      </c>
      <c r="C81" s="87">
        <v>136852</v>
      </c>
      <c r="D81" s="88">
        <v>71618</v>
      </c>
      <c r="E81" s="82"/>
      <c r="F81" s="117">
        <v>1</v>
      </c>
      <c r="G81" s="79" t="s">
        <v>161</v>
      </c>
      <c r="H81" s="84"/>
      <c r="I81" s="84"/>
    </row>
    <row r="82" spans="1:9" s="2" customFormat="1" ht="30" customHeight="1">
      <c r="A82" s="85"/>
      <c r="B82" s="91" t="s">
        <v>145</v>
      </c>
      <c r="C82" s="87"/>
      <c r="D82" s="88"/>
      <c r="E82" s="82"/>
      <c r="F82" s="116"/>
      <c r="G82" s="91" t="s">
        <v>162</v>
      </c>
      <c r="H82" s="90"/>
      <c r="I82" s="90"/>
    </row>
    <row r="83" spans="1:9" s="2" customFormat="1" ht="30" customHeight="1">
      <c r="A83" s="85">
        <v>5</v>
      </c>
      <c r="B83" s="86" t="s">
        <v>459</v>
      </c>
      <c r="C83" s="87"/>
      <c r="D83" s="88"/>
      <c r="E83" s="82"/>
      <c r="F83" s="116">
        <v>2</v>
      </c>
      <c r="G83" s="86" t="s">
        <v>163</v>
      </c>
      <c r="H83" s="90"/>
      <c r="I83" s="90"/>
    </row>
    <row r="84" spans="1:9" s="2" customFormat="1" ht="30" customHeight="1">
      <c r="A84" s="120"/>
      <c r="B84" s="104" t="s">
        <v>160</v>
      </c>
      <c r="C84" s="101"/>
      <c r="D84" s="102"/>
      <c r="E84" s="82"/>
      <c r="F84" s="118"/>
      <c r="G84" s="104" t="s">
        <v>164</v>
      </c>
      <c r="H84" s="96"/>
      <c r="I84" s="96"/>
    </row>
    <row r="85" spans="1:9" s="2" customFormat="1" ht="30" customHeight="1">
      <c r="A85" s="115" t="s">
        <v>165</v>
      </c>
      <c r="B85" s="110" t="s">
        <v>166</v>
      </c>
      <c r="C85" s="112">
        <v>10558</v>
      </c>
      <c r="D85" s="112">
        <v>14791</v>
      </c>
      <c r="E85" s="82"/>
      <c r="F85" s="258" t="s">
        <v>167</v>
      </c>
      <c r="G85" s="259"/>
      <c r="H85" s="77">
        <v>2867758</v>
      </c>
      <c r="I85" s="77">
        <v>1995673</v>
      </c>
    </row>
    <row r="86" spans="1:9" s="2" customFormat="1" ht="30" customHeight="1">
      <c r="A86" s="78">
        <v>1</v>
      </c>
      <c r="B86" s="79" t="s">
        <v>462</v>
      </c>
      <c r="C86" s="80"/>
      <c r="D86" s="81"/>
      <c r="E86" s="82"/>
      <c r="F86" s="117"/>
      <c r="G86" s="121" t="s">
        <v>168</v>
      </c>
      <c r="H86" s="84"/>
      <c r="I86" s="84"/>
    </row>
    <row r="87" spans="1:9" s="2" customFormat="1" ht="30" customHeight="1">
      <c r="A87" s="85">
        <v>2</v>
      </c>
      <c r="B87" s="86" t="s">
        <v>464</v>
      </c>
      <c r="C87" s="87"/>
      <c r="D87" s="88"/>
      <c r="E87" s="82"/>
      <c r="F87" s="116">
        <v>1</v>
      </c>
      <c r="G87" s="86" t="s">
        <v>169</v>
      </c>
      <c r="H87" s="90">
        <v>533000</v>
      </c>
      <c r="I87" s="90">
        <v>353000</v>
      </c>
    </row>
    <row r="88" spans="1:9" s="2" customFormat="1" ht="30" customHeight="1">
      <c r="A88" s="85"/>
      <c r="B88" s="91" t="s">
        <v>170</v>
      </c>
      <c r="C88" s="87"/>
      <c r="D88" s="88"/>
      <c r="E88" s="82"/>
      <c r="F88" s="118">
        <v>2</v>
      </c>
      <c r="G88" s="95" t="s">
        <v>171</v>
      </c>
      <c r="H88" s="96">
        <v>863309</v>
      </c>
      <c r="I88" s="96">
        <v>642842</v>
      </c>
    </row>
    <row r="89" spans="1:9" s="2" customFormat="1" ht="30" customHeight="1">
      <c r="A89" s="85">
        <v>3</v>
      </c>
      <c r="B89" s="86" t="s">
        <v>466</v>
      </c>
      <c r="C89" s="87"/>
      <c r="D89" s="88"/>
      <c r="E89" s="97"/>
      <c r="F89" s="122"/>
      <c r="G89" s="123" t="s">
        <v>172</v>
      </c>
      <c r="H89" s="124">
        <v>734309</v>
      </c>
      <c r="I89" s="124">
        <v>513842</v>
      </c>
    </row>
    <row r="90" spans="1:9" ht="30" customHeight="1">
      <c r="A90" s="85"/>
      <c r="B90" s="91" t="s">
        <v>170</v>
      </c>
      <c r="C90" s="87"/>
      <c r="D90" s="88"/>
      <c r="E90" s="82"/>
      <c r="F90" s="117"/>
      <c r="G90" s="79" t="s">
        <v>173</v>
      </c>
      <c r="H90" s="84">
        <v>129000</v>
      </c>
      <c r="I90" s="84">
        <v>129000</v>
      </c>
    </row>
    <row r="91" spans="1:9" ht="30" customHeight="1">
      <c r="A91" s="85">
        <v>4</v>
      </c>
      <c r="B91" s="86" t="s">
        <v>468</v>
      </c>
      <c r="C91" s="87"/>
      <c r="D91" s="88"/>
      <c r="E91" s="82"/>
      <c r="F91" s="116">
        <v>3</v>
      </c>
      <c r="G91" s="86" t="s">
        <v>174</v>
      </c>
      <c r="H91" s="84"/>
      <c r="I91" s="84"/>
    </row>
    <row r="92" spans="1:9" ht="30" customHeight="1">
      <c r="A92" s="85">
        <v>5</v>
      </c>
      <c r="B92" s="86" t="s">
        <v>175</v>
      </c>
      <c r="C92" s="87"/>
      <c r="D92" s="88"/>
      <c r="E92" s="82"/>
      <c r="F92" s="116"/>
      <c r="G92" s="91" t="s">
        <v>176</v>
      </c>
      <c r="H92" s="84"/>
      <c r="I92" s="84"/>
    </row>
    <row r="93" spans="1:9" ht="30" customHeight="1">
      <c r="A93" s="85">
        <v>6</v>
      </c>
      <c r="B93" s="86" t="s">
        <v>469</v>
      </c>
      <c r="C93" s="87">
        <v>10558</v>
      </c>
      <c r="D93" s="88">
        <v>14791</v>
      </c>
      <c r="E93" s="82"/>
      <c r="F93" s="125">
        <v>4</v>
      </c>
      <c r="G93" s="86" t="s">
        <v>177</v>
      </c>
      <c r="H93" s="90">
        <v>1471449</v>
      </c>
      <c r="I93" s="90">
        <v>999831</v>
      </c>
    </row>
    <row r="94" spans="1:9" ht="30" customHeight="1">
      <c r="A94" s="100"/>
      <c r="B94" s="104" t="s">
        <v>170</v>
      </c>
      <c r="C94" s="101"/>
      <c r="D94" s="102"/>
      <c r="E94" s="82"/>
      <c r="F94" s="118"/>
      <c r="G94" s="126" t="s">
        <v>180</v>
      </c>
      <c r="H94" s="96">
        <v>1201617</v>
      </c>
      <c r="I94" s="96">
        <v>845915</v>
      </c>
    </row>
    <row r="95" spans="1:9" ht="30" customHeight="1">
      <c r="A95" s="115" t="s">
        <v>181</v>
      </c>
      <c r="B95" s="110" t="s">
        <v>182</v>
      </c>
      <c r="C95" s="112">
        <v>32697</v>
      </c>
      <c r="D95" s="112">
        <v>300</v>
      </c>
      <c r="E95" s="82"/>
      <c r="F95" s="118"/>
      <c r="G95" s="91" t="s">
        <v>183</v>
      </c>
      <c r="H95" s="96"/>
      <c r="I95" s="96"/>
    </row>
    <row r="96" spans="1:9" ht="30" customHeight="1">
      <c r="A96" s="127">
        <v>1</v>
      </c>
      <c r="B96" s="79" t="s">
        <v>184</v>
      </c>
      <c r="C96" s="80"/>
      <c r="D96" s="81"/>
      <c r="E96" s="82"/>
      <c r="F96" s="118"/>
      <c r="G96" s="104"/>
      <c r="H96" s="96"/>
      <c r="I96" s="96"/>
    </row>
    <row r="97" spans="1:9" ht="30" customHeight="1">
      <c r="A97" s="125"/>
      <c r="B97" s="91" t="s">
        <v>97</v>
      </c>
      <c r="C97" s="87"/>
      <c r="D97" s="88"/>
      <c r="E97" s="82"/>
      <c r="F97" s="118"/>
      <c r="G97" s="104"/>
      <c r="H97" s="96"/>
      <c r="I97" s="96"/>
    </row>
    <row r="98" spans="1:9" ht="30" customHeight="1">
      <c r="A98" s="125">
        <v>2</v>
      </c>
      <c r="B98" s="86" t="s">
        <v>185</v>
      </c>
      <c r="C98" s="87">
        <v>300</v>
      </c>
      <c r="D98" s="88">
        <v>300</v>
      </c>
      <c r="E98" s="82"/>
      <c r="F98" s="118"/>
      <c r="G98" s="104"/>
      <c r="H98" s="96"/>
      <c r="I98" s="96"/>
    </row>
    <row r="99" spans="1:9" ht="30" customHeight="1">
      <c r="A99" s="125">
        <v>3</v>
      </c>
      <c r="B99" s="86" t="s">
        <v>186</v>
      </c>
      <c r="C99" s="87"/>
      <c r="D99" s="88"/>
      <c r="E99" s="82"/>
      <c r="F99" s="118"/>
      <c r="G99" s="104"/>
      <c r="H99" s="96"/>
      <c r="I99" s="96"/>
    </row>
    <row r="100" spans="1:9" ht="30" customHeight="1">
      <c r="A100" s="125"/>
      <c r="B100" s="91" t="s">
        <v>101</v>
      </c>
      <c r="C100" s="87"/>
      <c r="D100" s="88"/>
      <c r="E100" s="82"/>
      <c r="F100" s="118"/>
      <c r="G100" s="104"/>
      <c r="H100" s="96"/>
      <c r="I100" s="96"/>
    </row>
    <row r="101" spans="1:9" ht="30" customHeight="1">
      <c r="A101" s="128">
        <v>4</v>
      </c>
      <c r="B101" s="129" t="s">
        <v>187</v>
      </c>
      <c r="C101" s="130">
        <v>32397</v>
      </c>
      <c r="D101" s="131"/>
      <c r="E101" s="113"/>
      <c r="F101" s="253" t="s">
        <v>188</v>
      </c>
      <c r="G101" s="253"/>
      <c r="H101" s="114">
        <v>6753911</v>
      </c>
      <c r="I101" s="114">
        <v>5653586</v>
      </c>
    </row>
    <row r="102" spans="1:9" ht="30" customHeight="1">
      <c r="A102" s="254" t="s">
        <v>470</v>
      </c>
      <c r="B102" s="255"/>
      <c r="C102" s="132">
        <v>164425107</v>
      </c>
      <c r="D102" s="132">
        <v>139149553</v>
      </c>
      <c r="E102" s="256" t="s">
        <v>189</v>
      </c>
      <c r="F102" s="257"/>
      <c r="G102" s="255"/>
      <c r="H102" s="132">
        <v>164425107</v>
      </c>
      <c r="I102" s="132">
        <v>139149553</v>
      </c>
    </row>
    <row r="103" ht="16.5" customHeight="1">
      <c r="A103" s="38" t="s">
        <v>698</v>
      </c>
    </row>
  </sheetData>
  <mergeCells count="26">
    <mergeCell ref="A7:B7"/>
    <mergeCell ref="F7:G7"/>
    <mergeCell ref="A1:I1"/>
    <mergeCell ref="A2:I2"/>
    <mergeCell ref="A3:I3"/>
    <mergeCell ref="A5:B5"/>
    <mergeCell ref="E5:G5"/>
    <mergeCell ref="A4:B4"/>
    <mergeCell ref="A6:B6"/>
    <mergeCell ref="E6:G6"/>
    <mergeCell ref="F35:G35"/>
    <mergeCell ref="F39:G39"/>
    <mergeCell ref="A44:B44"/>
    <mergeCell ref="F45:G45"/>
    <mergeCell ref="A48:B48"/>
    <mergeCell ref="F48:G48"/>
    <mergeCell ref="A56:B56"/>
    <mergeCell ref="F66:G66"/>
    <mergeCell ref="F65:G65"/>
    <mergeCell ref="F101:G101"/>
    <mergeCell ref="A102:B102"/>
    <mergeCell ref="E102:G102"/>
    <mergeCell ref="F72:G72"/>
    <mergeCell ref="F77:G77"/>
    <mergeCell ref="F80:G80"/>
    <mergeCell ref="F85:G85"/>
  </mergeCells>
  <printOptions horizontalCentered="1"/>
  <pageMargins left="0.49" right="0.45" top="0.83" bottom="0.7480314960629921" header="0.5118110236220472" footer="0.5118110236220472"/>
  <pageSetup horizontalDpi="600" verticalDpi="600" orientation="portrait" paperSize="12" scale="5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101"/>
  <sheetViews>
    <sheetView showGridLines="0" showZeros="0" view="pageBreakPreview" zoomScale="75" zoomScaleSheetLayoutView="75" workbookViewId="0" topLeftCell="A4">
      <selection activeCell="E91" sqref="E91:F91"/>
    </sheetView>
  </sheetViews>
  <sheetFormatPr defaultColWidth="11.33203125" defaultRowHeight="12"/>
  <cols>
    <col min="1" max="1" width="8.16015625" style="4" customWidth="1"/>
    <col min="2" max="2" width="48.5" style="3" customWidth="1"/>
    <col min="3" max="3" width="24.83203125" style="3" customWidth="1"/>
    <col min="4" max="4" width="25.16015625" style="3" customWidth="1"/>
    <col min="5" max="5" width="6" style="4" customWidth="1"/>
    <col min="6" max="6" width="44.83203125" style="3" customWidth="1"/>
    <col min="7" max="8" width="23.5" style="3" customWidth="1"/>
    <col min="9" max="16384" width="11.33203125" style="3" customWidth="1"/>
  </cols>
  <sheetData>
    <row r="1" spans="1:8" s="5" customFormat="1" ht="28.5" customHeight="1">
      <c r="A1" s="261" t="s">
        <v>483</v>
      </c>
      <c r="B1" s="261"/>
      <c r="C1" s="261"/>
      <c r="D1" s="261"/>
      <c r="E1" s="261"/>
      <c r="F1" s="261"/>
      <c r="G1" s="261"/>
      <c r="H1" s="261"/>
    </row>
    <row r="2" spans="1:8" ht="12" customHeight="1">
      <c r="A2" s="269" t="s">
        <v>360</v>
      </c>
      <c r="B2" s="269"/>
      <c r="C2" s="269"/>
      <c r="D2" s="269"/>
      <c r="E2" s="269"/>
      <c r="F2" s="269"/>
      <c r="G2" s="269"/>
      <c r="H2" s="269"/>
    </row>
    <row r="3" spans="1:8" ht="12" customHeight="1">
      <c r="A3" s="269" t="s">
        <v>361</v>
      </c>
      <c r="B3" s="269"/>
      <c r="C3" s="269"/>
      <c r="D3" s="269"/>
      <c r="E3" s="269"/>
      <c r="F3" s="269"/>
      <c r="G3" s="269"/>
      <c r="H3" s="269"/>
    </row>
    <row r="4" spans="1:8" ht="10.5" customHeight="1">
      <c r="A4" s="266" t="s">
        <v>553</v>
      </c>
      <c r="B4" s="266"/>
      <c r="H4" s="74" t="s">
        <v>191</v>
      </c>
    </row>
    <row r="5" spans="1:8" ht="21" customHeight="1">
      <c r="A5" s="268" t="s">
        <v>484</v>
      </c>
      <c r="B5" s="268"/>
      <c r="C5" s="73" t="s">
        <v>192</v>
      </c>
      <c r="D5" s="73" t="s">
        <v>193</v>
      </c>
      <c r="E5" s="268" t="s">
        <v>485</v>
      </c>
      <c r="F5" s="268"/>
      <c r="G5" s="73" t="s">
        <v>192</v>
      </c>
      <c r="H5" s="73" t="s">
        <v>193</v>
      </c>
    </row>
    <row r="6" spans="1:8" ht="22.5" customHeight="1">
      <c r="A6" s="268"/>
      <c r="B6" s="268"/>
      <c r="C6" s="73" t="s">
        <v>471</v>
      </c>
      <c r="D6" s="73" t="s">
        <v>471</v>
      </c>
      <c r="E6" s="268"/>
      <c r="F6" s="268"/>
      <c r="G6" s="73" t="s">
        <v>471</v>
      </c>
      <c r="H6" s="73" t="s">
        <v>471</v>
      </c>
    </row>
    <row r="7" spans="1:8" ht="33" customHeight="1">
      <c r="A7" s="258" t="s">
        <v>486</v>
      </c>
      <c r="B7" s="259"/>
      <c r="C7" s="75">
        <v>29906168</v>
      </c>
      <c r="D7" s="75">
        <v>23201510</v>
      </c>
      <c r="E7" s="133">
        <v>5</v>
      </c>
      <c r="F7" s="134" t="s">
        <v>544</v>
      </c>
      <c r="G7" s="135">
        <v>60712</v>
      </c>
      <c r="H7" s="135">
        <v>57533</v>
      </c>
    </row>
    <row r="8" spans="1:8" ht="33" customHeight="1">
      <c r="A8" s="136" t="s">
        <v>129</v>
      </c>
      <c r="B8" s="110" t="s">
        <v>488</v>
      </c>
      <c r="C8" s="75">
        <v>7961797</v>
      </c>
      <c r="D8" s="75">
        <v>6955158</v>
      </c>
      <c r="E8" s="125">
        <v>6</v>
      </c>
      <c r="F8" s="86" t="s">
        <v>545</v>
      </c>
      <c r="G8" s="88"/>
      <c r="H8" s="88"/>
    </row>
    <row r="9" spans="1:8" ht="33" customHeight="1">
      <c r="A9" s="58" t="s">
        <v>194</v>
      </c>
      <c r="B9" s="137" t="s">
        <v>490</v>
      </c>
      <c r="C9" s="138">
        <v>7716813</v>
      </c>
      <c r="D9" s="138">
        <v>6753454</v>
      </c>
      <c r="E9" s="125">
        <v>7</v>
      </c>
      <c r="F9" s="86" t="s">
        <v>546</v>
      </c>
      <c r="G9" s="88">
        <v>249886</v>
      </c>
      <c r="H9" s="88">
        <v>403988</v>
      </c>
    </row>
    <row r="10" spans="1:8" ht="33" customHeight="1">
      <c r="A10" s="133">
        <v>1</v>
      </c>
      <c r="B10" s="134" t="s">
        <v>492</v>
      </c>
      <c r="C10" s="139">
        <v>1397986</v>
      </c>
      <c r="D10" s="139">
        <v>1109052</v>
      </c>
      <c r="E10" s="125">
        <v>8</v>
      </c>
      <c r="F10" s="86" t="s">
        <v>547</v>
      </c>
      <c r="G10" s="88">
        <v>3233</v>
      </c>
      <c r="H10" s="88">
        <v>3234</v>
      </c>
    </row>
    <row r="11" spans="1:8" ht="33" customHeight="1">
      <c r="A11" s="125">
        <v>2</v>
      </c>
      <c r="B11" s="86" t="s">
        <v>195</v>
      </c>
      <c r="C11" s="88"/>
      <c r="D11" s="88"/>
      <c r="E11" s="125">
        <v>9</v>
      </c>
      <c r="F11" s="86" t="s">
        <v>548</v>
      </c>
      <c r="G11" s="88">
        <v>444433</v>
      </c>
      <c r="H11" s="88">
        <v>368312</v>
      </c>
    </row>
    <row r="12" spans="1:8" ht="33" customHeight="1">
      <c r="A12" s="125">
        <v>3</v>
      </c>
      <c r="B12" s="86" t="s">
        <v>196</v>
      </c>
      <c r="C12" s="88"/>
      <c r="D12" s="88"/>
      <c r="E12" s="128">
        <v>10</v>
      </c>
      <c r="F12" s="129" t="s">
        <v>549</v>
      </c>
      <c r="G12" s="131">
        <v>825070</v>
      </c>
      <c r="H12" s="131">
        <v>696927</v>
      </c>
    </row>
    <row r="13" spans="1:8" ht="33" customHeight="1">
      <c r="A13" s="125">
        <v>4</v>
      </c>
      <c r="B13" s="86" t="s">
        <v>496</v>
      </c>
      <c r="C13" s="88">
        <v>6318219</v>
      </c>
      <c r="D13" s="88">
        <v>5638890</v>
      </c>
      <c r="E13" s="210" t="s">
        <v>550</v>
      </c>
      <c r="F13" s="210"/>
      <c r="G13" s="140">
        <v>1005398</v>
      </c>
      <c r="H13" s="140">
        <v>848253</v>
      </c>
    </row>
    <row r="14" spans="1:8" ht="33" customHeight="1">
      <c r="A14" s="125">
        <v>5</v>
      </c>
      <c r="B14" s="86" t="s">
        <v>197</v>
      </c>
      <c r="C14" s="88"/>
      <c r="D14" s="88"/>
      <c r="E14" s="210" t="s">
        <v>551</v>
      </c>
      <c r="F14" s="210"/>
      <c r="G14" s="140">
        <v>436627</v>
      </c>
      <c r="H14" s="140">
        <v>335005</v>
      </c>
    </row>
    <row r="15" spans="1:8" ht="33" customHeight="1">
      <c r="A15" s="125">
        <v>6</v>
      </c>
      <c r="B15" s="86" t="s">
        <v>198</v>
      </c>
      <c r="C15" s="88">
        <v>127</v>
      </c>
      <c r="D15" s="88">
        <v>4864</v>
      </c>
      <c r="E15" s="210" t="s">
        <v>487</v>
      </c>
      <c r="F15" s="210"/>
      <c r="G15" s="140">
        <v>840314</v>
      </c>
      <c r="H15" s="140">
        <v>631365</v>
      </c>
    </row>
    <row r="16" spans="1:8" ht="33" customHeight="1">
      <c r="A16" s="128">
        <v>7</v>
      </c>
      <c r="B16" s="129" t="s">
        <v>498</v>
      </c>
      <c r="C16" s="131">
        <v>481</v>
      </c>
      <c r="D16" s="131">
        <v>648</v>
      </c>
      <c r="E16" s="133">
        <v>1</v>
      </c>
      <c r="F16" s="134" t="s">
        <v>489</v>
      </c>
      <c r="G16" s="135">
        <v>306628</v>
      </c>
      <c r="H16" s="135">
        <v>178163</v>
      </c>
    </row>
    <row r="17" spans="1:8" ht="33" customHeight="1">
      <c r="A17" s="141" t="s">
        <v>152</v>
      </c>
      <c r="B17" s="137" t="s">
        <v>199</v>
      </c>
      <c r="C17" s="138"/>
      <c r="D17" s="138"/>
      <c r="E17" s="125">
        <v>2</v>
      </c>
      <c r="F17" s="86" t="s">
        <v>491</v>
      </c>
      <c r="G17" s="142">
        <v>352590</v>
      </c>
      <c r="H17" s="142">
        <v>309045</v>
      </c>
    </row>
    <row r="18" spans="1:8" ht="33" customHeight="1">
      <c r="A18" s="133">
        <v>1</v>
      </c>
      <c r="B18" s="134" t="s">
        <v>200</v>
      </c>
      <c r="C18" s="139"/>
      <c r="D18" s="139"/>
      <c r="E18" s="125">
        <v>3</v>
      </c>
      <c r="F18" s="86" t="s">
        <v>493</v>
      </c>
      <c r="G18" s="142"/>
      <c r="H18" s="142"/>
    </row>
    <row r="19" spans="1:8" ht="33" customHeight="1">
      <c r="A19" s="125">
        <v>2</v>
      </c>
      <c r="B19" s="86" t="s">
        <v>201</v>
      </c>
      <c r="C19" s="88"/>
      <c r="D19" s="88"/>
      <c r="E19" s="125">
        <v>4</v>
      </c>
      <c r="F19" s="86" t="s">
        <v>494</v>
      </c>
      <c r="G19" s="142">
        <v>12904</v>
      </c>
      <c r="H19" s="142">
        <v>11790</v>
      </c>
    </row>
    <row r="20" spans="1:8" ht="33" customHeight="1">
      <c r="A20" s="125">
        <v>3</v>
      </c>
      <c r="B20" s="86" t="s">
        <v>202</v>
      </c>
      <c r="C20" s="88"/>
      <c r="D20" s="88"/>
      <c r="E20" s="125">
        <v>5</v>
      </c>
      <c r="F20" s="86" t="s">
        <v>495</v>
      </c>
      <c r="G20" s="88">
        <v>86865</v>
      </c>
      <c r="H20" s="88">
        <v>82251</v>
      </c>
    </row>
    <row r="21" spans="1:8" ht="33" customHeight="1">
      <c r="A21" s="125">
        <v>4</v>
      </c>
      <c r="B21" s="86" t="s">
        <v>203</v>
      </c>
      <c r="C21" s="88"/>
      <c r="D21" s="88"/>
      <c r="E21" s="125">
        <v>6</v>
      </c>
      <c r="F21" s="86" t="s">
        <v>497</v>
      </c>
      <c r="G21" s="88">
        <v>33000</v>
      </c>
      <c r="H21" s="88">
        <v>21370</v>
      </c>
    </row>
    <row r="22" spans="1:8" ht="33" customHeight="1">
      <c r="A22" s="125">
        <v>5</v>
      </c>
      <c r="B22" s="86" t="s">
        <v>204</v>
      </c>
      <c r="C22" s="88"/>
      <c r="D22" s="88"/>
      <c r="E22" s="128">
        <v>7</v>
      </c>
      <c r="F22" s="129" t="s">
        <v>499</v>
      </c>
      <c r="G22" s="131">
        <v>48327</v>
      </c>
      <c r="H22" s="131">
        <v>28746</v>
      </c>
    </row>
    <row r="23" spans="1:8" ht="33" customHeight="1">
      <c r="A23" s="125">
        <v>6</v>
      </c>
      <c r="B23" s="86" t="s">
        <v>205</v>
      </c>
      <c r="C23" s="88"/>
      <c r="D23" s="88"/>
      <c r="E23" s="258" t="s">
        <v>206</v>
      </c>
      <c r="F23" s="259"/>
      <c r="G23" s="75">
        <v>1244766</v>
      </c>
      <c r="H23" s="75">
        <v>855781</v>
      </c>
    </row>
    <row r="24" spans="1:8" ht="33" customHeight="1">
      <c r="A24" s="125">
        <v>7</v>
      </c>
      <c r="B24" s="86" t="s">
        <v>207</v>
      </c>
      <c r="C24" s="88"/>
      <c r="D24" s="88"/>
      <c r="E24" s="133">
        <v>1</v>
      </c>
      <c r="F24" s="134" t="s">
        <v>208</v>
      </c>
      <c r="G24" s="139">
        <v>378113</v>
      </c>
      <c r="H24" s="139">
        <v>313234</v>
      </c>
    </row>
    <row r="25" spans="1:8" ht="33" customHeight="1">
      <c r="A25" s="128">
        <v>8</v>
      </c>
      <c r="B25" s="129" t="s">
        <v>209</v>
      </c>
      <c r="C25" s="131"/>
      <c r="D25" s="131"/>
      <c r="E25" s="125">
        <v>2</v>
      </c>
      <c r="F25" s="86" t="s">
        <v>501</v>
      </c>
      <c r="G25" s="88">
        <v>180967</v>
      </c>
      <c r="H25" s="88">
        <v>136736</v>
      </c>
    </row>
    <row r="26" spans="1:8" ht="33" customHeight="1">
      <c r="A26" s="58" t="s">
        <v>210</v>
      </c>
      <c r="B26" s="137" t="s">
        <v>211</v>
      </c>
      <c r="C26" s="138"/>
      <c r="D26" s="138"/>
      <c r="E26" s="125">
        <v>3</v>
      </c>
      <c r="F26" s="86" t="s">
        <v>502</v>
      </c>
      <c r="G26" s="88">
        <v>29091</v>
      </c>
      <c r="H26" s="88">
        <v>32000</v>
      </c>
    </row>
    <row r="27" spans="1:8" ht="33" customHeight="1">
      <c r="A27" s="133">
        <v>1</v>
      </c>
      <c r="B27" s="134" t="s">
        <v>212</v>
      </c>
      <c r="C27" s="139"/>
      <c r="D27" s="139"/>
      <c r="E27" s="125">
        <v>4</v>
      </c>
      <c r="F27" s="86" t="s">
        <v>213</v>
      </c>
      <c r="G27" s="88"/>
      <c r="H27" s="88"/>
    </row>
    <row r="28" spans="1:8" ht="33" customHeight="1">
      <c r="A28" s="128">
        <v>2</v>
      </c>
      <c r="B28" s="129" t="s">
        <v>214</v>
      </c>
      <c r="C28" s="131"/>
      <c r="D28" s="131"/>
      <c r="E28" s="125">
        <v>5</v>
      </c>
      <c r="F28" s="86" t="s">
        <v>215</v>
      </c>
      <c r="G28" s="88"/>
      <c r="H28" s="88"/>
    </row>
    <row r="29" spans="1:8" ht="33" customHeight="1">
      <c r="A29" s="58" t="s">
        <v>216</v>
      </c>
      <c r="B29" s="137" t="s">
        <v>217</v>
      </c>
      <c r="C29" s="138"/>
      <c r="D29" s="138"/>
      <c r="E29" s="125">
        <v>6</v>
      </c>
      <c r="F29" s="86" t="s">
        <v>218</v>
      </c>
      <c r="G29" s="88"/>
      <c r="H29" s="88"/>
    </row>
    <row r="30" spans="1:8" ht="33" customHeight="1">
      <c r="A30" s="133">
        <v>1</v>
      </c>
      <c r="B30" s="134" t="s">
        <v>219</v>
      </c>
      <c r="C30" s="143"/>
      <c r="D30" s="143"/>
      <c r="E30" s="125">
        <v>7</v>
      </c>
      <c r="F30" s="86" t="s">
        <v>220</v>
      </c>
      <c r="G30" s="88"/>
      <c r="H30" s="88"/>
    </row>
    <row r="31" spans="1:8" ht="33" customHeight="1">
      <c r="A31" s="128">
        <v>2</v>
      </c>
      <c r="B31" s="129" t="s">
        <v>221</v>
      </c>
      <c r="C31" s="143"/>
      <c r="D31" s="143"/>
      <c r="E31" s="125">
        <v>8</v>
      </c>
      <c r="F31" s="86" t="s">
        <v>222</v>
      </c>
      <c r="G31" s="88"/>
      <c r="H31" s="88"/>
    </row>
    <row r="32" spans="1:8" ht="33" customHeight="1">
      <c r="A32" s="58" t="s">
        <v>223</v>
      </c>
      <c r="B32" s="137" t="s">
        <v>224</v>
      </c>
      <c r="C32" s="138">
        <v>230136</v>
      </c>
      <c r="D32" s="138">
        <v>201704</v>
      </c>
      <c r="E32" s="125">
        <v>9</v>
      </c>
      <c r="F32" s="86" t="s">
        <v>225</v>
      </c>
      <c r="G32" s="88"/>
      <c r="H32" s="88"/>
    </row>
    <row r="33" spans="1:8" ht="33" customHeight="1">
      <c r="A33" s="133">
        <v>1</v>
      </c>
      <c r="B33" s="134" t="s">
        <v>226</v>
      </c>
      <c r="C33" s="139">
        <v>50892</v>
      </c>
      <c r="D33" s="139">
        <v>55593</v>
      </c>
      <c r="E33" s="125">
        <v>10</v>
      </c>
      <c r="F33" s="86" t="s">
        <v>227</v>
      </c>
      <c r="G33" s="88"/>
      <c r="H33" s="88"/>
    </row>
    <row r="34" spans="1:8" ht="33" customHeight="1">
      <c r="A34" s="125">
        <v>2</v>
      </c>
      <c r="B34" s="86" t="s">
        <v>228</v>
      </c>
      <c r="C34" s="144">
        <v>42577</v>
      </c>
      <c r="D34" s="145">
        <v>35357</v>
      </c>
      <c r="E34" s="125">
        <v>11</v>
      </c>
      <c r="F34" s="86" t="s">
        <v>506</v>
      </c>
      <c r="G34" s="88"/>
      <c r="H34" s="88"/>
    </row>
    <row r="35" spans="1:8" ht="33" customHeight="1">
      <c r="A35" s="125">
        <v>3</v>
      </c>
      <c r="B35" s="86" t="s">
        <v>229</v>
      </c>
      <c r="C35" s="88">
        <v>136667</v>
      </c>
      <c r="D35" s="88">
        <v>110754</v>
      </c>
      <c r="E35" s="125">
        <v>12</v>
      </c>
      <c r="F35" s="86" t="s">
        <v>508</v>
      </c>
      <c r="G35" s="88"/>
      <c r="H35" s="88"/>
    </row>
    <row r="36" spans="1:8" ht="33" customHeight="1">
      <c r="A36" s="128">
        <v>4</v>
      </c>
      <c r="B36" s="129" t="s">
        <v>230</v>
      </c>
      <c r="C36" s="131"/>
      <c r="D36" s="131"/>
      <c r="E36" s="125">
        <v>13</v>
      </c>
      <c r="F36" s="86" t="s">
        <v>231</v>
      </c>
      <c r="G36" s="88"/>
      <c r="H36" s="88"/>
    </row>
    <row r="37" spans="1:8" ht="33" customHeight="1">
      <c r="A37" s="58" t="s">
        <v>232</v>
      </c>
      <c r="B37" s="137" t="s">
        <v>233</v>
      </c>
      <c r="C37" s="138"/>
      <c r="D37" s="138"/>
      <c r="E37" s="125">
        <v>14</v>
      </c>
      <c r="F37" s="86" t="s">
        <v>511</v>
      </c>
      <c r="G37" s="88"/>
      <c r="H37" s="88"/>
    </row>
    <row r="38" spans="1:8" ht="33" customHeight="1">
      <c r="A38" s="58" t="s">
        <v>234</v>
      </c>
      <c r="B38" s="137" t="s">
        <v>235</v>
      </c>
      <c r="C38" s="138">
        <v>14848</v>
      </c>
      <c r="D38" s="138"/>
      <c r="E38" s="125">
        <v>15</v>
      </c>
      <c r="F38" s="86" t="s">
        <v>513</v>
      </c>
      <c r="G38" s="88">
        <v>43691</v>
      </c>
      <c r="H38" s="88">
        <v>37722</v>
      </c>
    </row>
    <row r="39" spans="1:8" ht="33" customHeight="1">
      <c r="A39" s="133">
        <v>1</v>
      </c>
      <c r="B39" s="134" t="s">
        <v>236</v>
      </c>
      <c r="C39" s="139"/>
      <c r="D39" s="139"/>
      <c r="E39" s="125">
        <v>16</v>
      </c>
      <c r="F39" s="86" t="s">
        <v>237</v>
      </c>
      <c r="G39" s="88"/>
      <c r="H39" s="88"/>
    </row>
    <row r="40" spans="1:8" ht="33" customHeight="1">
      <c r="A40" s="125">
        <v>2</v>
      </c>
      <c r="B40" s="86" t="s">
        <v>238</v>
      </c>
      <c r="C40" s="88"/>
      <c r="D40" s="88"/>
      <c r="E40" s="125">
        <v>17</v>
      </c>
      <c r="F40" s="86" t="s">
        <v>516</v>
      </c>
      <c r="G40" s="88">
        <v>285847</v>
      </c>
      <c r="H40" s="88">
        <v>212724</v>
      </c>
    </row>
    <row r="41" spans="1:8" ht="33" customHeight="1">
      <c r="A41" s="125">
        <v>3</v>
      </c>
      <c r="B41" s="86" t="s">
        <v>239</v>
      </c>
      <c r="C41" s="88"/>
      <c r="D41" s="88"/>
      <c r="E41" s="125">
        <v>18</v>
      </c>
      <c r="F41" s="86" t="s">
        <v>517</v>
      </c>
      <c r="G41" s="88"/>
      <c r="H41" s="88"/>
    </row>
    <row r="42" spans="1:8" ht="33" customHeight="1">
      <c r="A42" s="128">
        <v>4</v>
      </c>
      <c r="B42" s="129" t="s">
        <v>240</v>
      </c>
      <c r="C42" s="131">
        <v>14848</v>
      </c>
      <c r="D42" s="131"/>
      <c r="E42" s="125">
        <v>19</v>
      </c>
      <c r="F42" s="86" t="s">
        <v>518</v>
      </c>
      <c r="G42" s="88"/>
      <c r="H42" s="88"/>
    </row>
    <row r="43" spans="1:8" ht="33" customHeight="1">
      <c r="A43" s="146" t="s">
        <v>142</v>
      </c>
      <c r="B43" s="110" t="s">
        <v>503</v>
      </c>
      <c r="C43" s="75">
        <v>21608812</v>
      </c>
      <c r="D43" s="75">
        <v>15910114</v>
      </c>
      <c r="E43" s="125">
        <v>20</v>
      </c>
      <c r="F43" s="86" t="s">
        <v>241</v>
      </c>
      <c r="G43" s="88"/>
      <c r="H43" s="88"/>
    </row>
    <row r="44" spans="1:8" ht="33" customHeight="1">
      <c r="A44" s="133">
        <v>1</v>
      </c>
      <c r="B44" s="134" t="s">
        <v>504</v>
      </c>
      <c r="C44" s="139">
        <v>20628376</v>
      </c>
      <c r="D44" s="139">
        <v>15175772</v>
      </c>
      <c r="E44" s="125">
        <v>21</v>
      </c>
      <c r="F44" s="86" t="s">
        <v>242</v>
      </c>
      <c r="G44" s="88"/>
      <c r="H44" s="88"/>
    </row>
    <row r="45" spans="1:8" ht="33" customHeight="1">
      <c r="A45" s="125">
        <v>2</v>
      </c>
      <c r="B45" s="86" t="s">
        <v>505</v>
      </c>
      <c r="C45" s="88">
        <v>225930</v>
      </c>
      <c r="D45" s="88">
        <v>166663</v>
      </c>
      <c r="E45" s="125">
        <v>22</v>
      </c>
      <c r="F45" s="86" t="s">
        <v>243</v>
      </c>
      <c r="G45" s="88">
        <v>100060</v>
      </c>
      <c r="H45" s="88"/>
    </row>
    <row r="46" spans="1:8" ht="33" customHeight="1">
      <c r="A46" s="125">
        <v>3</v>
      </c>
      <c r="B46" s="86" t="s">
        <v>507</v>
      </c>
      <c r="C46" s="88"/>
      <c r="D46" s="88"/>
      <c r="E46" s="125">
        <v>23</v>
      </c>
      <c r="F46" s="86" t="s">
        <v>244</v>
      </c>
      <c r="G46" s="88"/>
      <c r="H46" s="88"/>
    </row>
    <row r="47" spans="1:8" ht="33" customHeight="1">
      <c r="A47" s="125">
        <v>4</v>
      </c>
      <c r="B47" s="86" t="s">
        <v>509</v>
      </c>
      <c r="C47" s="88">
        <v>209662</v>
      </c>
      <c r="D47" s="88">
        <v>157218</v>
      </c>
      <c r="E47" s="125">
        <v>24</v>
      </c>
      <c r="F47" s="86" t="s">
        <v>245</v>
      </c>
      <c r="G47" s="88"/>
      <c r="H47" s="88"/>
    </row>
    <row r="48" spans="1:8" ht="33" customHeight="1">
      <c r="A48" s="125">
        <v>5</v>
      </c>
      <c r="B48" s="86" t="s">
        <v>510</v>
      </c>
      <c r="C48" s="88">
        <v>49409</v>
      </c>
      <c r="D48" s="88">
        <v>36984</v>
      </c>
      <c r="E48" s="125">
        <v>25</v>
      </c>
      <c r="F48" s="86" t="s">
        <v>246</v>
      </c>
      <c r="G48" s="88"/>
      <c r="H48" s="88"/>
    </row>
    <row r="49" spans="1:8" ht="33" customHeight="1">
      <c r="A49" s="125">
        <v>6</v>
      </c>
      <c r="B49" s="86" t="s">
        <v>512</v>
      </c>
      <c r="C49" s="88"/>
      <c r="D49" s="88"/>
      <c r="E49" s="125">
        <v>26</v>
      </c>
      <c r="F49" s="86" t="s">
        <v>247</v>
      </c>
      <c r="G49" s="88"/>
      <c r="H49" s="88"/>
    </row>
    <row r="50" spans="1:8" ht="33" customHeight="1">
      <c r="A50" s="125">
        <v>7</v>
      </c>
      <c r="B50" s="86" t="s">
        <v>514</v>
      </c>
      <c r="C50" s="88">
        <v>115484</v>
      </c>
      <c r="D50" s="88">
        <v>102730</v>
      </c>
      <c r="E50" s="125">
        <v>27</v>
      </c>
      <c r="F50" s="86" t="s">
        <v>248</v>
      </c>
      <c r="G50" s="88"/>
      <c r="H50" s="88"/>
    </row>
    <row r="51" spans="1:8" ht="33" customHeight="1">
      <c r="A51" s="125">
        <v>8</v>
      </c>
      <c r="B51" s="86" t="s">
        <v>515</v>
      </c>
      <c r="C51" s="88">
        <v>67050</v>
      </c>
      <c r="D51" s="88">
        <v>39832</v>
      </c>
      <c r="E51" s="125">
        <v>28</v>
      </c>
      <c r="F51" s="86" t="s">
        <v>249</v>
      </c>
      <c r="G51" s="88"/>
      <c r="H51" s="88"/>
    </row>
    <row r="52" spans="1:8" ht="33" customHeight="1">
      <c r="A52" s="128">
        <v>9</v>
      </c>
      <c r="B52" s="129" t="s">
        <v>500</v>
      </c>
      <c r="C52" s="131">
        <v>312901</v>
      </c>
      <c r="D52" s="131">
        <v>230915</v>
      </c>
      <c r="E52" s="125">
        <v>29</v>
      </c>
      <c r="F52" s="86" t="s">
        <v>250</v>
      </c>
      <c r="G52" s="88"/>
      <c r="H52" s="88"/>
    </row>
    <row r="53" spans="1:8" ht="33" customHeight="1">
      <c r="A53" s="146" t="s">
        <v>165</v>
      </c>
      <c r="B53" s="110" t="s">
        <v>519</v>
      </c>
      <c r="C53" s="75">
        <v>335559</v>
      </c>
      <c r="D53" s="75">
        <v>336238</v>
      </c>
      <c r="E53" s="125">
        <v>30</v>
      </c>
      <c r="F53" s="86" t="s">
        <v>251</v>
      </c>
      <c r="G53" s="88"/>
      <c r="H53" s="88"/>
    </row>
    <row r="54" spans="1:8" ht="33" customHeight="1">
      <c r="A54" s="147">
        <v>1</v>
      </c>
      <c r="B54" s="137" t="s">
        <v>520</v>
      </c>
      <c r="C54" s="143">
        <v>335559</v>
      </c>
      <c r="D54" s="143">
        <v>336238</v>
      </c>
      <c r="E54" s="125">
        <v>31</v>
      </c>
      <c r="F54" s="86" t="s">
        <v>252</v>
      </c>
      <c r="G54" s="88"/>
      <c r="H54" s="88"/>
    </row>
    <row r="55" spans="1:8" ht="33" customHeight="1">
      <c r="A55" s="146" t="s">
        <v>178</v>
      </c>
      <c r="B55" s="110" t="s">
        <v>253</v>
      </c>
      <c r="C55" s="148"/>
      <c r="D55" s="148"/>
      <c r="E55" s="125">
        <v>32</v>
      </c>
      <c r="F55" s="86" t="s">
        <v>254</v>
      </c>
      <c r="G55" s="88">
        <v>2376</v>
      </c>
      <c r="H55" s="88">
        <v>268</v>
      </c>
    </row>
    <row r="56" spans="1:8" ht="33" customHeight="1">
      <c r="A56" s="147">
        <v>1</v>
      </c>
      <c r="B56" s="137" t="s">
        <v>255</v>
      </c>
      <c r="C56" s="143"/>
      <c r="D56" s="143"/>
      <c r="E56" s="125">
        <v>33</v>
      </c>
      <c r="F56" s="86" t="s">
        <v>256</v>
      </c>
      <c r="G56" s="88"/>
      <c r="H56" s="88"/>
    </row>
    <row r="57" spans="1:8" ht="33" customHeight="1">
      <c r="A57" s="258" t="s">
        <v>521</v>
      </c>
      <c r="B57" s="259"/>
      <c r="C57" s="75">
        <v>24619721</v>
      </c>
      <c r="D57" s="75">
        <v>18248695</v>
      </c>
      <c r="E57" s="125">
        <v>34</v>
      </c>
      <c r="F57" s="86" t="s">
        <v>257</v>
      </c>
      <c r="G57" s="88"/>
      <c r="H57" s="88"/>
    </row>
    <row r="58" spans="1:8" ht="33" customHeight="1">
      <c r="A58" s="146" t="s">
        <v>129</v>
      </c>
      <c r="B58" s="110" t="s">
        <v>522</v>
      </c>
      <c r="C58" s="112">
        <v>4783905</v>
      </c>
      <c r="D58" s="112">
        <v>3798076</v>
      </c>
      <c r="E58" s="125">
        <v>35</v>
      </c>
      <c r="F58" s="86" t="s">
        <v>258</v>
      </c>
      <c r="G58" s="88"/>
      <c r="H58" s="88"/>
    </row>
    <row r="59" spans="1:8" ht="33" customHeight="1">
      <c r="A59" s="141" t="s">
        <v>151</v>
      </c>
      <c r="B59" s="137" t="s">
        <v>524</v>
      </c>
      <c r="C59" s="138">
        <v>4232617</v>
      </c>
      <c r="D59" s="138">
        <v>3370638</v>
      </c>
      <c r="E59" s="128">
        <v>36</v>
      </c>
      <c r="F59" s="129" t="s">
        <v>259</v>
      </c>
      <c r="G59" s="131">
        <v>224621</v>
      </c>
      <c r="H59" s="131">
        <v>123097</v>
      </c>
    </row>
    <row r="60" spans="1:8" ht="33" customHeight="1">
      <c r="A60" s="133">
        <v>1</v>
      </c>
      <c r="B60" s="134" t="s">
        <v>525</v>
      </c>
      <c r="C60" s="139">
        <v>3730543</v>
      </c>
      <c r="D60" s="139">
        <v>2843695</v>
      </c>
      <c r="E60" s="258" t="s">
        <v>523</v>
      </c>
      <c r="F60" s="259"/>
      <c r="G60" s="75">
        <v>461061</v>
      </c>
      <c r="H60" s="75">
        <v>427649</v>
      </c>
    </row>
    <row r="61" spans="1:8" ht="33" customHeight="1">
      <c r="A61" s="125">
        <v>2</v>
      </c>
      <c r="B61" s="86" t="s">
        <v>526</v>
      </c>
      <c r="C61" s="88">
        <v>479792</v>
      </c>
      <c r="D61" s="88">
        <v>509598</v>
      </c>
      <c r="E61" s="133">
        <v>1</v>
      </c>
      <c r="F61" s="134" t="s">
        <v>260</v>
      </c>
      <c r="G61" s="139">
        <v>315661</v>
      </c>
      <c r="H61" s="139">
        <v>369862</v>
      </c>
    </row>
    <row r="62" spans="1:8" ht="33" customHeight="1">
      <c r="A62" s="128">
        <v>3</v>
      </c>
      <c r="B62" s="129" t="s">
        <v>527</v>
      </c>
      <c r="C62" s="131">
        <v>22282</v>
      </c>
      <c r="D62" s="131">
        <v>17345</v>
      </c>
      <c r="E62" s="125">
        <v>2</v>
      </c>
      <c r="F62" s="86" t="s">
        <v>261</v>
      </c>
      <c r="G62" s="88"/>
      <c r="H62" s="88"/>
    </row>
    <row r="63" spans="1:8" ht="33" customHeight="1">
      <c r="A63" s="141" t="s">
        <v>152</v>
      </c>
      <c r="B63" s="137" t="s">
        <v>262</v>
      </c>
      <c r="C63" s="138"/>
      <c r="D63" s="138"/>
      <c r="E63" s="125">
        <v>3</v>
      </c>
      <c r="F63" s="86" t="s">
        <v>263</v>
      </c>
      <c r="G63" s="88"/>
      <c r="H63" s="88"/>
    </row>
    <row r="64" spans="1:8" ht="33" customHeight="1">
      <c r="A64" s="133">
        <v>1</v>
      </c>
      <c r="B64" s="134" t="s">
        <v>264</v>
      </c>
      <c r="C64" s="139"/>
      <c r="D64" s="139"/>
      <c r="E64" s="125">
        <v>4</v>
      </c>
      <c r="F64" s="86" t="s">
        <v>265</v>
      </c>
      <c r="G64" s="88"/>
      <c r="H64" s="88"/>
    </row>
    <row r="65" spans="1:8" ht="33" customHeight="1">
      <c r="A65" s="125">
        <v>2</v>
      </c>
      <c r="B65" s="86" t="s">
        <v>266</v>
      </c>
      <c r="C65" s="88"/>
      <c r="D65" s="88"/>
      <c r="E65" s="125">
        <v>5</v>
      </c>
      <c r="F65" s="86" t="s">
        <v>267</v>
      </c>
      <c r="G65" s="88"/>
      <c r="H65" s="88"/>
    </row>
    <row r="66" spans="1:8" ht="33" customHeight="1">
      <c r="A66" s="125">
        <v>3</v>
      </c>
      <c r="B66" s="86" t="s">
        <v>268</v>
      </c>
      <c r="C66" s="88"/>
      <c r="D66" s="88"/>
      <c r="E66" s="125">
        <v>6</v>
      </c>
      <c r="F66" s="86" t="s">
        <v>269</v>
      </c>
      <c r="G66" s="88"/>
      <c r="H66" s="88"/>
    </row>
    <row r="67" spans="1:8" ht="36.75" customHeight="1">
      <c r="A67" s="125">
        <v>4</v>
      </c>
      <c r="B67" s="86" t="s">
        <v>270</v>
      </c>
      <c r="C67" s="88"/>
      <c r="D67" s="88"/>
      <c r="E67" s="125">
        <v>7</v>
      </c>
      <c r="F67" s="86" t="s">
        <v>271</v>
      </c>
      <c r="G67" s="88"/>
      <c r="H67" s="88"/>
    </row>
    <row r="68" spans="1:8" ht="36" customHeight="1">
      <c r="A68" s="125">
        <v>5</v>
      </c>
      <c r="B68" s="86" t="s">
        <v>272</v>
      </c>
      <c r="C68" s="88"/>
      <c r="D68" s="88"/>
      <c r="E68" s="125">
        <v>8</v>
      </c>
      <c r="F68" s="86" t="s">
        <v>273</v>
      </c>
      <c r="G68" s="88"/>
      <c r="H68" s="88"/>
    </row>
    <row r="69" spans="1:8" ht="33" customHeight="1">
      <c r="A69" s="125">
        <v>6</v>
      </c>
      <c r="B69" s="86" t="s">
        <v>274</v>
      </c>
      <c r="C69" s="88"/>
      <c r="D69" s="88"/>
      <c r="E69" s="125">
        <v>9</v>
      </c>
      <c r="F69" s="86" t="s">
        <v>528</v>
      </c>
      <c r="G69" s="88"/>
      <c r="H69" s="88"/>
    </row>
    <row r="70" spans="1:8" ht="33" customHeight="1">
      <c r="A70" s="125">
        <v>7</v>
      </c>
      <c r="B70" s="86" t="s">
        <v>275</v>
      </c>
      <c r="C70" s="88"/>
      <c r="D70" s="88"/>
      <c r="E70" s="125">
        <v>10</v>
      </c>
      <c r="F70" s="86" t="s">
        <v>529</v>
      </c>
      <c r="G70" s="88">
        <v>23</v>
      </c>
      <c r="H70" s="88">
        <v>3976</v>
      </c>
    </row>
    <row r="71" spans="1:8" ht="33" customHeight="1">
      <c r="A71" s="128">
        <v>8</v>
      </c>
      <c r="B71" s="129" t="s">
        <v>276</v>
      </c>
      <c r="C71" s="131"/>
      <c r="D71" s="131"/>
      <c r="E71" s="125">
        <v>11</v>
      </c>
      <c r="F71" s="86" t="s">
        <v>277</v>
      </c>
      <c r="G71" s="88"/>
      <c r="H71" s="88"/>
    </row>
    <row r="72" spans="1:8" ht="33" customHeight="1">
      <c r="A72" s="58" t="s">
        <v>210</v>
      </c>
      <c r="B72" s="137" t="s">
        <v>278</v>
      </c>
      <c r="C72" s="112">
        <v>250000</v>
      </c>
      <c r="D72" s="112">
        <v>200000</v>
      </c>
      <c r="E72" s="125">
        <v>12</v>
      </c>
      <c r="F72" s="86" t="s">
        <v>530</v>
      </c>
      <c r="G72" s="88"/>
      <c r="H72" s="88"/>
    </row>
    <row r="73" spans="1:8" ht="33" customHeight="1">
      <c r="A73" s="133">
        <v>1</v>
      </c>
      <c r="B73" s="134" t="s">
        <v>279</v>
      </c>
      <c r="C73" s="139">
        <v>250000</v>
      </c>
      <c r="D73" s="139">
        <v>200000</v>
      </c>
      <c r="E73" s="125">
        <v>13</v>
      </c>
      <c r="F73" s="86" t="s">
        <v>280</v>
      </c>
      <c r="G73" s="88"/>
      <c r="H73" s="88"/>
    </row>
    <row r="74" spans="1:8" ht="33" customHeight="1">
      <c r="A74" s="128">
        <v>2</v>
      </c>
      <c r="B74" s="129" t="s">
        <v>281</v>
      </c>
      <c r="C74" s="131"/>
      <c r="D74" s="131"/>
      <c r="E74" s="125">
        <v>14</v>
      </c>
      <c r="F74" s="86" t="s">
        <v>531</v>
      </c>
      <c r="G74" s="88"/>
      <c r="H74" s="88"/>
    </row>
    <row r="75" spans="1:8" ht="33" customHeight="1">
      <c r="A75" s="58" t="s">
        <v>216</v>
      </c>
      <c r="B75" s="137" t="s">
        <v>282</v>
      </c>
      <c r="C75" s="112"/>
      <c r="D75" s="112"/>
      <c r="E75" s="125">
        <v>15</v>
      </c>
      <c r="F75" s="86" t="s">
        <v>534</v>
      </c>
      <c r="G75" s="88"/>
      <c r="H75" s="88"/>
    </row>
    <row r="76" spans="1:8" ht="33" customHeight="1">
      <c r="A76" s="133">
        <v>1</v>
      </c>
      <c r="B76" s="134" t="s">
        <v>283</v>
      </c>
      <c r="C76" s="139"/>
      <c r="D76" s="139"/>
      <c r="E76" s="125">
        <v>16</v>
      </c>
      <c r="F76" s="86" t="s">
        <v>536</v>
      </c>
      <c r="G76" s="88"/>
      <c r="H76" s="88"/>
    </row>
    <row r="77" spans="1:8" ht="33" customHeight="1">
      <c r="A77" s="128">
        <v>2</v>
      </c>
      <c r="B77" s="129" t="s">
        <v>284</v>
      </c>
      <c r="C77" s="131"/>
      <c r="D77" s="131"/>
      <c r="E77" s="125">
        <v>17</v>
      </c>
      <c r="F77" s="86" t="s">
        <v>538</v>
      </c>
      <c r="G77" s="88"/>
      <c r="H77" s="88"/>
    </row>
    <row r="78" spans="1:8" ht="33" customHeight="1">
      <c r="A78" s="58" t="s">
        <v>223</v>
      </c>
      <c r="B78" s="137" t="s">
        <v>285</v>
      </c>
      <c r="C78" s="112">
        <v>48104</v>
      </c>
      <c r="D78" s="112">
        <v>34860</v>
      </c>
      <c r="E78" s="125">
        <v>18</v>
      </c>
      <c r="F78" s="86" t="s">
        <v>286</v>
      </c>
      <c r="G78" s="88">
        <v>51</v>
      </c>
      <c r="H78" s="88"/>
    </row>
    <row r="79" spans="1:8" ht="33" customHeight="1">
      <c r="A79" s="133">
        <v>1</v>
      </c>
      <c r="B79" s="134" t="s">
        <v>287</v>
      </c>
      <c r="C79" s="139">
        <v>6367</v>
      </c>
      <c r="D79" s="139">
        <v>7050</v>
      </c>
      <c r="E79" s="125">
        <v>19</v>
      </c>
      <c r="F79" s="86" t="s">
        <v>288</v>
      </c>
      <c r="G79" s="88"/>
      <c r="H79" s="88"/>
    </row>
    <row r="80" spans="1:8" ht="33" customHeight="1">
      <c r="A80" s="128">
        <v>2</v>
      </c>
      <c r="B80" s="129" t="s">
        <v>289</v>
      </c>
      <c r="C80" s="131">
        <v>41737</v>
      </c>
      <c r="D80" s="131">
        <v>27810</v>
      </c>
      <c r="E80" s="125">
        <v>20</v>
      </c>
      <c r="F80" s="86" t="s">
        <v>290</v>
      </c>
      <c r="G80" s="88"/>
      <c r="H80" s="88"/>
    </row>
    <row r="81" spans="1:8" ht="33" customHeight="1">
      <c r="A81" s="58" t="s">
        <v>232</v>
      </c>
      <c r="B81" s="137" t="s">
        <v>291</v>
      </c>
      <c r="C81" s="112">
        <v>253184</v>
      </c>
      <c r="D81" s="112">
        <v>192578</v>
      </c>
      <c r="E81" s="125">
        <v>21</v>
      </c>
      <c r="F81" s="86" t="s">
        <v>292</v>
      </c>
      <c r="G81" s="88">
        <v>1500</v>
      </c>
      <c r="H81" s="88">
        <v>1800</v>
      </c>
    </row>
    <row r="82" spans="1:8" ht="33" customHeight="1">
      <c r="A82" s="133">
        <v>1</v>
      </c>
      <c r="B82" s="134" t="s">
        <v>293</v>
      </c>
      <c r="C82" s="139">
        <v>200361</v>
      </c>
      <c r="D82" s="139">
        <v>147138</v>
      </c>
      <c r="E82" s="125">
        <v>22</v>
      </c>
      <c r="F82" s="86" t="s">
        <v>294</v>
      </c>
      <c r="G82" s="88"/>
      <c r="H82" s="88"/>
    </row>
    <row r="83" spans="1:8" ht="33" customHeight="1">
      <c r="A83" s="125">
        <v>2</v>
      </c>
      <c r="B83" s="86" t="s">
        <v>295</v>
      </c>
      <c r="C83" s="88"/>
      <c r="D83" s="88"/>
      <c r="E83" s="125">
        <v>23</v>
      </c>
      <c r="F83" s="86" t="s">
        <v>296</v>
      </c>
      <c r="G83" s="88"/>
      <c r="H83" s="88"/>
    </row>
    <row r="84" spans="1:8" ht="33" customHeight="1">
      <c r="A84" s="125">
        <v>3</v>
      </c>
      <c r="B84" s="86" t="s">
        <v>297</v>
      </c>
      <c r="C84" s="88"/>
      <c r="D84" s="88"/>
      <c r="E84" s="125">
        <v>24</v>
      </c>
      <c r="F84" s="86" t="s">
        <v>298</v>
      </c>
      <c r="G84" s="88"/>
      <c r="H84" s="88"/>
    </row>
    <row r="85" spans="1:8" ht="33" customHeight="1">
      <c r="A85" s="125">
        <v>4</v>
      </c>
      <c r="B85" s="86" t="s">
        <v>299</v>
      </c>
      <c r="C85" s="88">
        <v>10369</v>
      </c>
      <c r="D85" s="88">
        <v>65</v>
      </c>
      <c r="E85" s="125">
        <v>25</v>
      </c>
      <c r="F85" s="86" t="s">
        <v>300</v>
      </c>
      <c r="G85" s="88"/>
      <c r="H85" s="88"/>
    </row>
    <row r="86" spans="1:8" ht="33" customHeight="1">
      <c r="A86" s="128">
        <v>5</v>
      </c>
      <c r="B86" s="129" t="s">
        <v>301</v>
      </c>
      <c r="C86" s="131">
        <v>42454</v>
      </c>
      <c r="D86" s="131">
        <v>45375</v>
      </c>
      <c r="E86" s="125">
        <v>26</v>
      </c>
      <c r="F86" s="86" t="s">
        <v>302</v>
      </c>
      <c r="G86" s="88"/>
      <c r="H86" s="88"/>
    </row>
    <row r="87" spans="1:8" ht="33" customHeight="1">
      <c r="A87" s="146" t="s">
        <v>142</v>
      </c>
      <c r="B87" s="110" t="s">
        <v>532</v>
      </c>
      <c r="C87" s="75">
        <v>19762435</v>
      </c>
      <c r="D87" s="75">
        <v>14368587</v>
      </c>
      <c r="E87" s="125">
        <v>27</v>
      </c>
      <c r="F87" s="86" t="s">
        <v>303</v>
      </c>
      <c r="G87" s="88"/>
      <c r="H87" s="88"/>
    </row>
    <row r="88" spans="1:8" ht="33" customHeight="1">
      <c r="A88" s="133">
        <v>1</v>
      </c>
      <c r="B88" s="134" t="s">
        <v>533</v>
      </c>
      <c r="C88" s="139">
        <v>19381821</v>
      </c>
      <c r="D88" s="139">
        <v>14185346</v>
      </c>
      <c r="E88" s="125">
        <v>28</v>
      </c>
      <c r="F88" s="86" t="s">
        <v>304</v>
      </c>
      <c r="G88" s="88"/>
      <c r="H88" s="88"/>
    </row>
    <row r="89" spans="1:8" ht="33" customHeight="1">
      <c r="A89" s="125">
        <v>2</v>
      </c>
      <c r="B89" s="86" t="s">
        <v>535</v>
      </c>
      <c r="C89" s="88">
        <v>380614</v>
      </c>
      <c r="D89" s="88">
        <v>183241</v>
      </c>
      <c r="E89" s="125">
        <v>29</v>
      </c>
      <c r="F89" s="86" t="s">
        <v>305</v>
      </c>
      <c r="G89" s="88"/>
      <c r="H89" s="88"/>
    </row>
    <row r="90" spans="1:8" ht="33" customHeight="1">
      <c r="A90" s="125">
        <v>3</v>
      </c>
      <c r="B90" s="86" t="s">
        <v>537</v>
      </c>
      <c r="C90" s="88"/>
      <c r="D90" s="88"/>
      <c r="E90" s="128">
        <v>30</v>
      </c>
      <c r="F90" s="129" t="s">
        <v>539</v>
      </c>
      <c r="G90" s="131">
        <v>143826</v>
      </c>
      <c r="H90" s="131">
        <v>52011</v>
      </c>
    </row>
    <row r="91" spans="1:8" ht="33" customHeight="1">
      <c r="A91" s="128">
        <v>4</v>
      </c>
      <c r="B91" s="129" t="s">
        <v>306</v>
      </c>
      <c r="C91" s="131"/>
      <c r="D91" s="131"/>
      <c r="E91" s="258" t="s">
        <v>307</v>
      </c>
      <c r="F91" s="259"/>
      <c r="G91" s="75">
        <v>1385416</v>
      </c>
      <c r="H91" s="75">
        <v>980024</v>
      </c>
    </row>
    <row r="92" spans="1:8" ht="33" customHeight="1">
      <c r="A92" s="146" t="s">
        <v>165</v>
      </c>
      <c r="B92" s="110" t="s">
        <v>540</v>
      </c>
      <c r="C92" s="75">
        <v>73381</v>
      </c>
      <c r="D92" s="75">
        <v>82032</v>
      </c>
      <c r="E92" s="258" t="s">
        <v>308</v>
      </c>
      <c r="F92" s="259"/>
      <c r="G92" s="149">
        <v>183799</v>
      </c>
      <c r="H92" s="149">
        <v>134109</v>
      </c>
    </row>
    <row r="93" spans="1:8" ht="33" customHeight="1">
      <c r="A93" s="147">
        <v>1</v>
      </c>
      <c r="B93" s="137" t="s">
        <v>541</v>
      </c>
      <c r="C93" s="143">
        <v>73381</v>
      </c>
      <c r="D93" s="143">
        <v>82032</v>
      </c>
      <c r="E93" s="258" t="s">
        <v>309</v>
      </c>
      <c r="F93" s="259"/>
      <c r="G93" s="75">
        <v>1201617</v>
      </c>
      <c r="H93" s="75">
        <v>845915</v>
      </c>
    </row>
    <row r="94" spans="1:8" ht="33" customHeight="1">
      <c r="A94" s="146" t="s">
        <v>178</v>
      </c>
      <c r="B94" s="110" t="s">
        <v>310</v>
      </c>
      <c r="C94" s="75"/>
      <c r="D94" s="75"/>
      <c r="E94" s="258" t="s">
        <v>311</v>
      </c>
      <c r="F94" s="259"/>
      <c r="G94" s="149"/>
      <c r="H94" s="149"/>
    </row>
    <row r="95" spans="1:8" ht="33" customHeight="1">
      <c r="A95" s="147">
        <v>1</v>
      </c>
      <c r="B95" s="137" t="s">
        <v>312</v>
      </c>
      <c r="C95" s="143"/>
      <c r="D95" s="143"/>
      <c r="E95" s="141"/>
      <c r="F95" s="150" t="s">
        <v>313</v>
      </c>
      <c r="G95" s="149"/>
      <c r="H95" s="149"/>
    </row>
    <row r="96" spans="1:8" ht="33" customHeight="1">
      <c r="A96" s="119" t="s">
        <v>314</v>
      </c>
      <c r="B96" s="110" t="s">
        <v>315</v>
      </c>
      <c r="C96" s="75">
        <v>4281049</v>
      </c>
      <c r="D96" s="75">
        <v>4104563</v>
      </c>
      <c r="E96" s="258" t="s">
        <v>316</v>
      </c>
      <c r="F96" s="259"/>
      <c r="G96" s="75">
        <v>1201617</v>
      </c>
      <c r="H96" s="75">
        <v>845915</v>
      </c>
    </row>
    <row r="97" spans="1:8" ht="33" customHeight="1">
      <c r="A97" s="133">
        <v>1</v>
      </c>
      <c r="B97" s="134" t="s">
        <v>542</v>
      </c>
      <c r="C97" s="139">
        <v>2464416</v>
      </c>
      <c r="D97" s="139">
        <v>2095460</v>
      </c>
      <c r="E97" s="119"/>
      <c r="F97" s="110"/>
      <c r="G97" s="149"/>
      <c r="H97" s="149"/>
    </row>
    <row r="98" spans="1:8" ht="33" customHeight="1">
      <c r="A98" s="125">
        <v>2</v>
      </c>
      <c r="B98" s="86" t="s">
        <v>317</v>
      </c>
      <c r="C98" s="88">
        <v>200000</v>
      </c>
      <c r="D98" s="88">
        <v>456415</v>
      </c>
      <c r="E98" s="258" t="s">
        <v>318</v>
      </c>
      <c r="F98" s="259"/>
      <c r="G98" s="149"/>
      <c r="H98" s="149"/>
    </row>
    <row r="99" spans="1:8" ht="33" customHeight="1">
      <c r="A99" s="125">
        <v>3</v>
      </c>
      <c r="B99" s="86" t="s">
        <v>319</v>
      </c>
      <c r="C99" s="88"/>
      <c r="D99" s="88"/>
      <c r="E99" s="151"/>
      <c r="F99" s="152" t="s">
        <v>320</v>
      </c>
      <c r="G99" s="153"/>
      <c r="H99" s="153"/>
    </row>
    <row r="100" spans="1:8" ht="33" customHeight="1">
      <c r="A100" s="128">
        <v>4</v>
      </c>
      <c r="B100" s="129" t="s">
        <v>543</v>
      </c>
      <c r="C100" s="131">
        <v>33299</v>
      </c>
      <c r="D100" s="131">
        <v>22694</v>
      </c>
      <c r="E100" s="154"/>
      <c r="F100" s="155" t="s">
        <v>321</v>
      </c>
      <c r="G100" s="156"/>
      <c r="H100" s="156"/>
    </row>
    <row r="101" ht="13.5">
      <c r="A101" s="38" t="s">
        <v>699</v>
      </c>
    </row>
  </sheetData>
  <mergeCells count="19">
    <mergeCell ref="A5:B6"/>
    <mergeCell ref="E5:F6"/>
    <mergeCell ref="A7:B7"/>
    <mergeCell ref="A1:H1"/>
    <mergeCell ref="A2:H2"/>
    <mergeCell ref="A3:H3"/>
    <mergeCell ref="A4:B4"/>
    <mergeCell ref="E13:F13"/>
    <mergeCell ref="E14:F14"/>
    <mergeCell ref="E15:F15"/>
    <mergeCell ref="E23:F23"/>
    <mergeCell ref="A57:B57"/>
    <mergeCell ref="E60:F60"/>
    <mergeCell ref="E91:F91"/>
    <mergeCell ref="E92:F92"/>
    <mergeCell ref="E93:F93"/>
    <mergeCell ref="E94:F94"/>
    <mergeCell ref="E96:F96"/>
    <mergeCell ref="E98:F98"/>
  </mergeCells>
  <printOptions horizontalCentered="1"/>
  <pageMargins left="0.52" right="0.56" top="0.83" bottom="0.47" header="0.5118110236220472" footer="0.27"/>
  <pageSetup horizontalDpi="600" verticalDpi="600" orientation="portrait" paperSize="12" scale="55" r:id="rId3"/>
  <rowBreaks count="1" manualBreakCount="1">
    <brk id="10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46"/>
  <sheetViews>
    <sheetView showGridLines="0" showZeros="0" view="pageBreakPreview" zoomScaleSheetLayoutView="100" workbookViewId="0" topLeftCell="A1">
      <selection activeCell="D7" sqref="D7"/>
    </sheetView>
  </sheetViews>
  <sheetFormatPr defaultColWidth="9.33203125" defaultRowHeight="22.5" customHeight="1"/>
  <cols>
    <col min="1" max="1" width="6.5" style="1" customWidth="1"/>
    <col min="2" max="2" width="59" style="1" customWidth="1"/>
    <col min="3" max="3" width="25" style="1" customWidth="1"/>
    <col min="4" max="4" width="23.83203125" style="1" customWidth="1"/>
    <col min="5" max="5" width="21.83203125" style="1" customWidth="1"/>
    <col min="6" max="6" width="22.33203125" style="1" customWidth="1"/>
    <col min="7" max="16384" width="9.33203125" style="1" customWidth="1"/>
  </cols>
  <sheetData>
    <row r="1" spans="1:6" s="18" customFormat="1" ht="27.75" customHeight="1">
      <c r="A1" s="261" t="s">
        <v>473</v>
      </c>
      <c r="B1" s="261"/>
      <c r="C1" s="261"/>
      <c r="D1" s="261"/>
      <c r="E1" s="261"/>
      <c r="F1" s="261"/>
    </row>
    <row r="2" spans="1:6" s="18" customFormat="1" ht="22.5" customHeight="1">
      <c r="A2" s="33"/>
      <c r="B2" s="33"/>
      <c r="C2" s="33"/>
      <c r="D2" s="33"/>
      <c r="E2" s="33"/>
      <c r="F2" s="33"/>
    </row>
    <row r="3" spans="1:6" ht="17.25" customHeight="1">
      <c r="A3" s="279" t="s">
        <v>339</v>
      </c>
      <c r="B3" s="279"/>
      <c r="C3" s="279"/>
      <c r="D3" s="279"/>
      <c r="E3" s="279"/>
      <c r="F3" s="279"/>
    </row>
    <row r="4" spans="1:6" ht="18" customHeight="1">
      <c r="A4" s="279" t="s">
        <v>340</v>
      </c>
      <c r="B4" s="279"/>
      <c r="C4" s="279"/>
      <c r="D4" s="279"/>
      <c r="E4" s="279"/>
      <c r="F4" s="279"/>
    </row>
    <row r="5" spans="1:6" ht="16.5" customHeight="1">
      <c r="A5" s="279" t="s">
        <v>341</v>
      </c>
      <c r="B5" s="279"/>
      <c r="C5" s="279"/>
      <c r="D5" s="279"/>
      <c r="E5" s="279"/>
      <c r="F5" s="279"/>
    </row>
    <row r="7" ht="22.5" customHeight="1">
      <c r="F7" s="74" t="s">
        <v>383</v>
      </c>
    </row>
    <row r="8" spans="1:6" ht="27.75" customHeight="1">
      <c r="A8" s="200" t="s">
        <v>690</v>
      </c>
      <c r="B8" s="200"/>
      <c r="C8" s="200" t="s">
        <v>691</v>
      </c>
      <c r="D8" s="200"/>
      <c r="E8" s="200" t="s">
        <v>322</v>
      </c>
      <c r="F8" s="200"/>
    </row>
    <row r="9" spans="1:6" ht="27" customHeight="1">
      <c r="A9" s="200"/>
      <c r="B9" s="200"/>
      <c r="C9" s="200" t="s">
        <v>692</v>
      </c>
      <c r="D9" s="200"/>
      <c r="E9" s="200" t="s">
        <v>693</v>
      </c>
      <c r="F9" s="200"/>
    </row>
    <row r="10" spans="1:6" ht="36" customHeight="1">
      <c r="A10" s="258" t="s">
        <v>323</v>
      </c>
      <c r="B10" s="259"/>
      <c r="C10" s="157"/>
      <c r="D10" s="138">
        <f>C11-C12+C13+C14-C15+C16</f>
        <v>1471448</v>
      </c>
      <c r="E10" s="157"/>
      <c r="F10" s="138">
        <f>E11-E12+E13+E14-E15+E16</f>
        <v>999831</v>
      </c>
    </row>
    <row r="11" spans="1:6" ht="36" customHeight="1">
      <c r="A11" s="141">
        <v>1</v>
      </c>
      <c r="B11" s="137" t="s">
        <v>694</v>
      </c>
      <c r="C11" s="157">
        <v>269831</v>
      </c>
      <c r="D11" s="157"/>
      <c r="E11" s="157">
        <v>153916</v>
      </c>
      <c r="F11" s="157"/>
    </row>
    <row r="12" spans="1:6" ht="36" customHeight="1">
      <c r="A12" s="141" t="s">
        <v>695</v>
      </c>
      <c r="B12" s="137" t="s">
        <v>696</v>
      </c>
      <c r="C12" s="157"/>
      <c r="D12" s="157"/>
      <c r="E12" s="157"/>
      <c r="F12" s="157"/>
    </row>
    <row r="13" spans="1:6" ht="36" customHeight="1">
      <c r="A13" s="141">
        <v>2</v>
      </c>
      <c r="B13" s="137" t="s">
        <v>697</v>
      </c>
      <c r="C13" s="157"/>
      <c r="D13" s="157"/>
      <c r="E13" s="157"/>
      <c r="F13" s="157"/>
    </row>
    <row r="14" spans="1:6" ht="36" customHeight="1">
      <c r="A14" s="141">
        <v>3</v>
      </c>
      <c r="B14" s="137" t="s">
        <v>324</v>
      </c>
      <c r="C14" s="157">
        <v>1201617</v>
      </c>
      <c r="D14" s="157"/>
      <c r="E14" s="157">
        <v>845915</v>
      </c>
      <c r="F14" s="157"/>
    </row>
    <row r="15" spans="1:6" ht="36" customHeight="1">
      <c r="A15" s="141" t="s">
        <v>718</v>
      </c>
      <c r="B15" s="137" t="s">
        <v>325</v>
      </c>
      <c r="C15" s="157"/>
      <c r="D15" s="157"/>
      <c r="E15" s="157"/>
      <c r="F15" s="157"/>
    </row>
    <row r="16" spans="1:6" ht="36" customHeight="1">
      <c r="A16" s="141">
        <v>4</v>
      </c>
      <c r="B16" s="137" t="s">
        <v>326</v>
      </c>
      <c r="C16" s="157"/>
      <c r="D16" s="157"/>
      <c r="E16" s="157"/>
      <c r="F16" s="157"/>
    </row>
    <row r="17" spans="1:6" ht="36" customHeight="1">
      <c r="A17" s="141"/>
      <c r="B17" s="137" t="s">
        <v>718</v>
      </c>
      <c r="C17" s="157"/>
      <c r="D17" s="157"/>
      <c r="E17" s="157"/>
      <c r="F17" s="157"/>
    </row>
    <row r="18" spans="1:6" ht="36" customHeight="1">
      <c r="A18" s="141"/>
      <c r="B18" s="137"/>
      <c r="C18" s="157"/>
      <c r="D18" s="157"/>
      <c r="E18" s="157"/>
      <c r="F18" s="157"/>
    </row>
    <row r="19" spans="1:6" ht="36" customHeight="1">
      <c r="A19" s="270" t="s">
        <v>327</v>
      </c>
      <c r="B19" s="271"/>
      <c r="C19" s="157"/>
      <c r="D19" s="138">
        <f>C20+C21+C25</f>
        <v>1100000</v>
      </c>
      <c r="E19" s="157"/>
      <c r="F19" s="138">
        <f>E20+E21+E25</f>
        <v>730000</v>
      </c>
    </row>
    <row r="20" spans="1:6" ht="36" customHeight="1">
      <c r="A20" s="158">
        <v>1</v>
      </c>
      <c r="B20" s="159" t="s">
        <v>328</v>
      </c>
      <c r="C20" s="157">
        <v>250000</v>
      </c>
      <c r="D20" s="157"/>
      <c r="E20" s="157">
        <v>180000</v>
      </c>
      <c r="F20" s="157"/>
    </row>
    <row r="21" spans="1:6" ht="36" customHeight="1">
      <c r="A21" s="158">
        <v>2</v>
      </c>
      <c r="B21" s="159" t="s">
        <v>329</v>
      </c>
      <c r="C21" s="138">
        <f>SUM(C22:C24)</f>
        <v>420000</v>
      </c>
      <c r="D21" s="157"/>
      <c r="E21" s="138">
        <f>E22+E24</f>
        <v>260000</v>
      </c>
      <c r="F21" s="157"/>
    </row>
    <row r="22" spans="1:6" ht="36" customHeight="1">
      <c r="A22" s="158"/>
      <c r="B22" s="160" t="s">
        <v>330</v>
      </c>
      <c r="C22" s="157">
        <v>320000</v>
      </c>
      <c r="D22" s="157"/>
      <c r="E22" s="157">
        <v>260000</v>
      </c>
      <c r="F22" s="157"/>
    </row>
    <row r="23" spans="1:6" ht="36" customHeight="1">
      <c r="A23" s="158"/>
      <c r="B23" s="160" t="s">
        <v>331</v>
      </c>
      <c r="C23" s="157">
        <v>100000</v>
      </c>
      <c r="D23" s="157"/>
      <c r="E23" s="161"/>
      <c r="F23" s="161"/>
    </row>
    <row r="24" spans="1:6" ht="36" customHeight="1">
      <c r="A24" s="158"/>
      <c r="B24" s="160" t="s">
        <v>332</v>
      </c>
      <c r="C24" s="157"/>
      <c r="D24" s="157"/>
      <c r="E24" s="157"/>
      <c r="F24" s="157"/>
    </row>
    <row r="25" spans="1:6" ht="36" customHeight="1">
      <c r="A25" s="158">
        <v>3</v>
      </c>
      <c r="B25" s="159" t="s">
        <v>333</v>
      </c>
      <c r="C25" s="138">
        <f>C26+C32</f>
        <v>430000</v>
      </c>
      <c r="D25" s="157"/>
      <c r="E25" s="138">
        <f>E26+E32</f>
        <v>290000</v>
      </c>
      <c r="F25" s="157"/>
    </row>
    <row r="26" spans="1:6" ht="36" customHeight="1">
      <c r="A26" s="158"/>
      <c r="B26" s="160" t="s">
        <v>334</v>
      </c>
      <c r="C26" s="157">
        <v>205567</v>
      </c>
      <c r="D26" s="157"/>
      <c r="E26" s="157">
        <v>178777</v>
      </c>
      <c r="F26" s="157"/>
    </row>
    <row r="27" spans="1:6" ht="36" customHeight="1">
      <c r="A27" s="162"/>
      <c r="B27" s="163" t="s">
        <v>371</v>
      </c>
      <c r="C27" s="164">
        <v>6.04</v>
      </c>
      <c r="D27" s="164"/>
      <c r="E27" s="164">
        <v>5.42</v>
      </c>
      <c r="F27" s="164"/>
    </row>
    <row r="28" spans="1:6" ht="36" customHeight="1">
      <c r="A28" s="165"/>
      <c r="B28" s="166" t="s">
        <v>554</v>
      </c>
      <c r="C28" s="144">
        <v>3403425</v>
      </c>
      <c r="D28" s="144"/>
      <c r="E28" s="144">
        <v>3298474</v>
      </c>
      <c r="F28" s="144"/>
    </row>
    <row r="29" spans="1:6" ht="36" customHeight="1">
      <c r="A29" s="165"/>
      <c r="B29" s="166" t="s">
        <v>555</v>
      </c>
      <c r="C29" s="144">
        <v>3298474</v>
      </c>
      <c r="D29" s="144"/>
      <c r="E29" s="144">
        <v>2806986</v>
      </c>
      <c r="F29" s="144"/>
    </row>
    <row r="30" spans="1:6" ht="36" customHeight="1">
      <c r="A30" s="165"/>
      <c r="B30" s="166" t="s">
        <v>556</v>
      </c>
      <c r="C30" s="144"/>
      <c r="D30" s="144"/>
      <c r="E30" s="144"/>
      <c r="F30" s="144"/>
    </row>
    <row r="31" spans="1:6" ht="36" customHeight="1">
      <c r="A31" s="167"/>
      <c r="B31" s="166" t="s">
        <v>555</v>
      </c>
      <c r="C31" s="168"/>
      <c r="D31" s="168"/>
      <c r="E31" s="168"/>
      <c r="F31" s="168"/>
    </row>
    <row r="32" spans="1:6" ht="36" customHeight="1">
      <c r="A32" s="158"/>
      <c r="B32" s="160" t="s">
        <v>335</v>
      </c>
      <c r="C32" s="157">
        <v>224433</v>
      </c>
      <c r="D32" s="157"/>
      <c r="E32" s="157">
        <v>111223</v>
      </c>
      <c r="F32" s="157"/>
    </row>
    <row r="33" spans="1:6" ht="36" customHeight="1">
      <c r="A33" s="141"/>
      <c r="B33" s="137"/>
      <c r="C33" s="68"/>
      <c r="D33" s="68"/>
      <c r="E33" s="68"/>
      <c r="F33" s="68"/>
    </row>
    <row r="34" spans="1:6" ht="36" customHeight="1">
      <c r="A34" s="258" t="s">
        <v>336</v>
      </c>
      <c r="B34" s="259"/>
      <c r="C34" s="68"/>
      <c r="D34" s="138">
        <f>C35+C36</f>
        <v>371448</v>
      </c>
      <c r="E34" s="68"/>
      <c r="F34" s="138">
        <f>E35+E36</f>
        <v>269831</v>
      </c>
    </row>
    <row r="35" spans="1:6" ht="36" customHeight="1">
      <c r="A35" s="141">
        <v>1</v>
      </c>
      <c r="B35" s="137" t="s">
        <v>337</v>
      </c>
      <c r="C35" s="157">
        <v>370000</v>
      </c>
      <c r="D35" s="68"/>
      <c r="E35" s="169">
        <v>260000</v>
      </c>
      <c r="F35" s="68"/>
    </row>
    <row r="36" spans="1:6" ht="36" customHeight="1">
      <c r="A36" s="141">
        <v>2</v>
      </c>
      <c r="B36" s="137" t="s">
        <v>338</v>
      </c>
      <c r="C36" s="157">
        <v>1448</v>
      </c>
      <c r="D36" s="68"/>
      <c r="E36" s="169">
        <v>9831</v>
      </c>
      <c r="F36" s="68"/>
    </row>
    <row r="37" spans="1:6" ht="22.5" customHeight="1">
      <c r="A37" s="272" t="s">
        <v>557</v>
      </c>
      <c r="B37" s="272"/>
      <c r="C37" s="272"/>
      <c r="D37" s="272"/>
      <c r="E37" s="272"/>
      <c r="F37" s="272"/>
    </row>
    <row r="38" spans="1:6" ht="22.5" customHeight="1">
      <c r="A38" s="275"/>
      <c r="B38" s="276"/>
      <c r="C38" s="276"/>
      <c r="D38" s="276"/>
      <c r="E38" s="276"/>
      <c r="F38" s="276"/>
    </row>
    <row r="39" spans="1:6" ht="22.5" customHeight="1">
      <c r="A39" s="34"/>
      <c r="B39" s="34"/>
      <c r="C39" s="22"/>
      <c r="D39" s="22"/>
      <c r="E39" s="22"/>
      <c r="F39" s="22"/>
    </row>
    <row r="41" spans="4:6" ht="22.5" customHeight="1">
      <c r="D41" s="277" t="s">
        <v>364</v>
      </c>
      <c r="E41" s="277"/>
      <c r="F41" s="277"/>
    </row>
    <row r="44" spans="4:6" ht="22.5" customHeight="1">
      <c r="D44" s="173" t="s">
        <v>362</v>
      </c>
      <c r="E44" s="278" t="s">
        <v>363</v>
      </c>
      <c r="F44" s="278"/>
    </row>
    <row r="45" spans="1:6" ht="30.75" customHeight="1">
      <c r="A45" s="274" t="s">
        <v>355</v>
      </c>
      <c r="B45" s="274"/>
      <c r="C45" s="274"/>
      <c r="D45" s="274"/>
      <c r="E45" s="274"/>
      <c r="F45" s="274"/>
    </row>
    <row r="46" spans="1:6" ht="22.5" customHeight="1">
      <c r="A46" s="273" t="s">
        <v>356</v>
      </c>
      <c r="B46" s="274"/>
      <c r="C46" s="274"/>
      <c r="D46" s="274"/>
      <c r="E46" s="274"/>
      <c r="F46" s="274"/>
    </row>
  </sheetData>
  <mergeCells count="18">
    <mergeCell ref="A1:F1"/>
    <mergeCell ref="A8:B9"/>
    <mergeCell ref="C8:D8"/>
    <mergeCell ref="E8:F8"/>
    <mergeCell ref="C9:D9"/>
    <mergeCell ref="E9:F9"/>
    <mergeCell ref="A3:F3"/>
    <mergeCell ref="A4:F4"/>
    <mergeCell ref="A5:F5"/>
    <mergeCell ref="A46:F46"/>
    <mergeCell ref="A45:F45"/>
    <mergeCell ref="A38:F38"/>
    <mergeCell ref="D41:F41"/>
    <mergeCell ref="E44:F44"/>
    <mergeCell ref="A10:B10"/>
    <mergeCell ref="A19:B19"/>
    <mergeCell ref="A34:B34"/>
    <mergeCell ref="A37:F37"/>
  </mergeCells>
  <printOptions horizontalCentered="1"/>
  <pageMargins left="0.56" right="0.63" top="0.83" bottom="0.7480314960629921" header="0.5118110236220472" footer="0.5118110236220472"/>
  <pageSetup horizontalDpi="600" verticalDpi="600" orientation="portrait" paperSize="12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한미자</cp:lastModifiedBy>
  <cp:lastPrinted>2008-02-11T02:07:23Z</cp:lastPrinted>
  <dcterms:created xsi:type="dcterms:W3CDTF">2001-12-29T08:40:57Z</dcterms:created>
  <dcterms:modified xsi:type="dcterms:W3CDTF">2008-02-11T02:07:27Z</dcterms:modified>
  <cp:category/>
  <cp:version/>
  <cp:contentType/>
  <cp:contentStatus/>
</cp:coreProperties>
</file>